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6.3.4\департамент финансов\Бюджетное управление\БЮДЖЕТНЫЙ\ГОДОВЫЕ ОТЧЕТЫ\на ДУМУ ГОРОДА\2020 год\Материалы в составе пояснительной\Заполненные\"/>
    </mc:Choice>
  </mc:AlternateContent>
  <bookViews>
    <workbookView xWindow="0" yWindow="300" windowWidth="21840" windowHeight="11472"/>
  </bookViews>
  <sheets>
    <sheet name="Анализ по Рз Прз 2020" sheetId="1" r:id="rId1"/>
  </sheets>
  <definedNames>
    <definedName name="Z_0DCE5C08_5122_4B52_B01C_47DABE3779D9_.wvu.PrintTitles" localSheetId="0" hidden="1">'Анализ по Рз Прз 2020'!$4:$6</definedName>
    <definedName name="Z_172D7C87_6C2A_4961_AC2F_A5C70DE73F77_.wvu.PrintTitles" localSheetId="0" hidden="1">'Анализ по Рз Прз 2020'!$4:$6</definedName>
    <definedName name="Z_20D5DEEF_48D2_45F0_84EC_2A49C77F2786_.wvu.PrintTitles" localSheetId="0" hidden="1">'Анализ по Рз Прз 2020'!$4:$6</definedName>
    <definedName name="Z_23C2DE77_367F_412B_939B_2DF244A29F72_.wvu.PrintTitles" localSheetId="0" hidden="1">'Анализ по Рз Прз 2020'!$4:$6</definedName>
    <definedName name="Z_2CF3072E_406D_449F_9B24_C7C1904389DE_.wvu.PrintTitles" localSheetId="0" hidden="1">'Анализ по Рз Прз 2020'!$4:$6</definedName>
    <definedName name="Z_2E8A475C_DBC1_445C_B479_71F85473C7CF_.wvu.PrintTitles" localSheetId="0" hidden="1">'Анализ по Рз Прз 2020'!$4:$6</definedName>
    <definedName name="Z_3880F898_5368_4DD3_B659_3197C50D3004_.wvu.PrintTitles" localSheetId="0" hidden="1">'Анализ по Рз Прз 2020'!$4:$6</definedName>
    <definedName name="Z_3981A607_216D_47EE_BEC1_0F79881FA304_.wvu.PrintArea" localSheetId="0" hidden="1">'Анализ по Рз Прз 2020'!$A$1:$I$60</definedName>
    <definedName name="Z_3981A607_216D_47EE_BEC1_0F79881FA304_.wvu.PrintTitles" localSheetId="0" hidden="1">'Анализ по Рз Прз 2020'!$4:$6</definedName>
    <definedName name="Z_39D1609B_8D1E_4763_A7F3_945B6382F697_.wvu.PrintTitles" localSheetId="0" hidden="1">'Анализ по Рз Прз 2020'!$4:$6</definedName>
    <definedName name="Z_55FBABF6_A60A_4665_9649_377D02DA0707_.wvu.Cols" localSheetId="0" hidden="1">'Анализ по Рз Прз 2020'!#REF!</definedName>
    <definedName name="Z_55FBABF6_A60A_4665_9649_377D02DA0707_.wvu.PrintTitles" localSheetId="0" hidden="1">'Анализ по Рз Прз 2020'!$4:$6</definedName>
    <definedName name="Z_5B975E36_9A34_4AC5_A0FA_EBFD6F1D41A7_.wvu.Cols" localSheetId="0" hidden="1">'Анализ по Рз Прз 2020'!#REF!</definedName>
    <definedName name="Z_5B975E36_9A34_4AC5_A0FA_EBFD6F1D41A7_.wvu.PrintTitles" localSheetId="0" hidden="1">'Анализ по Рз Прз 2020'!$4:$6</definedName>
    <definedName name="Z_5F143FF8_3602_42A8_8539_A52EA8D036B5_.wvu.PrintTitles" localSheetId="0" hidden="1">'Анализ по Рз Прз 2020'!$4:$6</definedName>
    <definedName name="Z_643A0936_182A_41D8_8B8E_83077B9AAB45_.wvu.PrintTitles" localSheetId="0" hidden="1">'Анализ по Рз Прз 2020'!$4:$6</definedName>
    <definedName name="Z_8805CE67_76F1_4A4E_A588_2232DC7DEBF7_.wvu.PrintTitles" localSheetId="0" hidden="1">'Анализ по Рз Прз 2020'!$4:$6</definedName>
    <definedName name="Z_9129768D_A7EF_4954_83A8_6387B91D4BA6_.wvu.PrintTitles" localSheetId="0" hidden="1">'Анализ по Рз Прз 2020'!$4:$6</definedName>
    <definedName name="Z_9CE4F237_7AE1_4002_AD6B_BAB1BC4AC649_.wvu.PrintTitles" localSheetId="0" hidden="1">'Анализ по Рз Прз 2020'!$4:$6</definedName>
    <definedName name="Z_B5845041_F5B2_42CA_A389_8943AD8F6CAB_.wvu.PrintTitles" localSheetId="0" hidden="1">'Анализ по Рз Прз 2020'!$4:$6</definedName>
    <definedName name="Z_BD01D4E9_A27E_4779_9F63_37EAC81330F3_.wvu.PrintTitles" localSheetId="0" hidden="1">'Анализ по Рз Прз 2020'!$4:$6</definedName>
    <definedName name="Z_C0C275E4_0BE7_4D65_9A1C_AC25DD02C834_.wvu.PrintTitles" localSheetId="0" hidden="1">'Анализ по Рз Прз 2020'!$4:$6</definedName>
    <definedName name="Z_D5402E3C_3609_4C2F_AD44_73C774DD3866_.wvu.PrintTitles" localSheetId="0" hidden="1">'Анализ по Рз Прз 2020'!$4:$6</definedName>
    <definedName name="Z_DDFF07CD_A04B_4A9E_8054_F896FA8E2C84_.wvu.PrintTitles" localSheetId="0" hidden="1">'Анализ по Рз Прз 2020'!$4:$6</definedName>
    <definedName name="Z_E91972EA_347F_4E33_9A1C_BC54A9C6A0E0_.wvu.PrintTitles" localSheetId="0" hidden="1">'Анализ по Рз Прз 2020'!$4:$6</definedName>
    <definedName name="Z_EA077EBC_6413_4E2D_B753_185439FF69C7_.wvu.PrintTitles" localSheetId="0" hidden="1">'Анализ по Рз Прз 2020'!$4:$6</definedName>
    <definedName name="Z_F64D9D3D_BBF7_4CD0_AE2E_90175A451D63_.wvu.PrintTitles" localSheetId="0" hidden="1">'Анализ по Рз Прз 2020'!$4:$6</definedName>
    <definedName name="Z_FBF5838E_6E5F_4A5F_8D44_B372236AD8F7_.wvu.PrintTitles" localSheetId="0" hidden="1">'Анализ по Рз Прз 2020'!$4:$6</definedName>
    <definedName name="_xlnm.Print_Titles" localSheetId="0">'Анализ по Рз Прз 2020'!$4:$6</definedName>
  </definedNames>
  <calcPr calcId="162913" iterate="1"/>
  <customWorkbookViews>
    <customWorkbookView name="Давыдова Ольга Александровна - Личное представление" guid="{2E8A475C-DBC1-445C-B479-71F85473C7CF}" mergeInterval="0" personalView="1" maximized="1" xWindow="-8" yWindow="-8" windowWidth="1936" windowHeight="1056" activeSheetId="1"/>
    <customWorkbookView name="Шмидт Татьяна Николаевна - Личное представление" guid="{3880F898-5368-4DD3-B659-3197C50D3004}" mergeInterval="0" personalView="1" maximized="1" xWindow="-9" yWindow="-9" windowWidth="1938" windowHeight="1050" activeSheetId="1"/>
    <customWorkbookView name="Клименко Ольга Александровна - Личное представление" guid="{643A0936-182A-41D8-8B8E-83077B9AAB45}" mergeInterval="0" personalView="1" maximized="1" xWindow="-8" yWindow="-8" windowWidth="1936" windowHeight="1056" activeSheetId="1"/>
    <customWorkbookView name="Зенина Анна Эдуардовна - Личное представление" guid="{9CE4F237-7AE1-4002-AD6B-BAB1BC4AC649}" mergeInterval="0" personalView="1" maximized="1" windowWidth="1436" windowHeight="655" activeSheetId="1"/>
    <customWorkbookView name="Белова Татьяна Владимировна - Личное представление" guid="{C0C275E4-0BE7-4D65-9A1C-AC25DD02C834}" mergeInterval="0" personalView="1" maximized="1" xWindow="-8" yWindow="-8" windowWidth="1382" windowHeight="744" activeSheetId="1"/>
    <customWorkbookView name="Грицканюк Диана Александровна - Личное представление" guid="{BD01D4E9-A27E-4779-9F63-37EAC81330F3}" mergeInterval="0" personalView="1" maximized="1" xWindow="-8" yWindow="-8" windowWidth="1936" windowHeight="1056" activeSheetId="1"/>
    <customWorkbookView name="Кожапенко Ольга Александровна - Личное представление" guid="{9129768D-A7EF-4954-83A8-6387B91D4BA6}" mergeInterval="0" personalView="1" xWindow="255" yWindow="66" windowWidth="1626" windowHeight="948" activeSheetId="1"/>
    <customWorkbookView name="Алексанина Виктория Олеговна - Личное представление" guid="{5F143FF8-3602-42A8-8539-A52EA8D036B5}" mergeInterval="0" personalView="1" maximized="1" xWindow="-8" yWindow="-8" windowWidth="1936" windowHeight="1056" activeSheetId="1"/>
    <customWorkbookView name="Гудкова Ирина Витальевна - Личное представление" guid="{EA077EBC-6413-4E2D-B753-185439FF69C7}" mergeInterval="0" personalView="1" maximized="1" xWindow="-8" yWindow="-8" windowWidth="1936" windowHeight="1056" activeSheetId="1"/>
    <customWorkbookView name="Мурашко Ирина Николаевна - Личное представление" guid="{23C2DE77-367F-412B-939B-2DF244A29F72}" mergeInterval="0" personalView="1" maximized="1" xWindow="-9" yWindow="-9" windowWidth="1938" windowHeight="1050" activeSheetId="1"/>
    <customWorkbookView name="Шульц Любовь Георгиевна - Личное представление" guid="{FBF5838E-6E5F-4A5F-8D44-B372236AD8F7}" mergeInterval="0" personalView="1" maximized="1" xWindow="-9" yWindow="-9" windowWidth="1938" windowHeight="1050" activeSheetId="1"/>
    <customWorkbookView name="Плесовских Ирина Аркадьевна - Личное представление" guid="{5B975E36-9A34-4AC5-A0FA-EBFD6F1D41A7}" mergeInterval="0" personalView="1" maximized="1" windowWidth="1916" windowHeight="855" activeSheetId="1"/>
    <customWorkbookView name="Карелина Наталья Игоревна - Личное представление" guid="{2CF3072E-406D-449F-9B24-C7C1904389DE}" mergeInterval="0" personalView="1" maximized="1" windowWidth="1916" windowHeight="855" activeSheetId="1"/>
    <customWorkbookView name="Шипицина Екатерина Васильевна - Личное представление" guid="{39D1609B-8D1E-4763-A7F3-945B6382F697}" mergeInterval="0" personalView="1" maximized="1" windowWidth="1276" windowHeight="670" activeSheetId="1"/>
    <customWorkbookView name="Шаповалова Людмила Николаевна - Личное представление" guid="{D5402E3C-3609-4C2F-AD44-73C774DD3866}" mergeInterval="0" personalView="1" maximized="1" xWindow="-8" yWindow="-8" windowWidth="1936" windowHeight="1056" activeSheetId="1"/>
    <customWorkbookView name="Шипицына Екатерина Васильевна - Личное представление" guid="{DDFF07CD-A04B-4A9E-8054-F896FA8E2C84}" mergeInterval="0" personalView="1" maximized="1" xWindow="-8" yWindow="-8" windowWidth="1456" windowHeight="876" activeSheetId="1"/>
    <customWorkbookView name="Селукова Марина Степановна - Личное представление" guid="{E91972EA-347F-4E33-9A1C-BC54A9C6A0E0}" mergeInterval="0" personalView="1" maximized="1" windowWidth="1916" windowHeight="809" activeSheetId="1"/>
    <customWorkbookView name="Куленко Марина  Николаевна - Личное представление" guid="{20D5DEEF-48D2-45F0-84EC-2A49C77F2786}" mergeInterval="0" personalView="1" maximized="1" windowWidth="1254" windowHeight="696" activeSheetId="1"/>
    <customWorkbookView name="Морозова Анна Александровна - Личное представление" guid="{55FBABF6-A60A-4665-9649-377D02DA0707}" mergeInterval="0" personalView="1" maximized="1" xWindow="-8" yWindow="-8" windowWidth="1936" windowHeight="1056" activeSheetId="1"/>
    <customWorkbookView name="Петровская Анна Игоревна - Личное представление" guid="{F64D9D3D-BBF7-4CD0-AE2E-90175A451D63}" mergeInterval="0" personalView="1" maximized="1" xWindow="-8" yWindow="-8" windowWidth="1936" windowHeight="1056" activeSheetId="1"/>
    <customWorkbookView name="Решетникова Ирина Александровна - Личное представление" guid="{172D7C87-6C2A-4961-AC2F-A5C70DE73F77}" mergeInterval="0" personalView="1" maximized="1" xWindow="-8" yWindow="-8" windowWidth="1936" windowHeight="1056" activeSheetId="1"/>
    <customWorkbookView name="Верба Аксана Николаевна - Личное представление" guid="{3981A607-216D-47EE-BEC1-0F79881FA304}" mergeInterval="0" personalView="1" maximized="1" windowWidth="1844" windowHeight="781" activeSheetId="1" showComments="commIndAndComment"/>
    <customWorkbookView name="Кирилюк Елена Викторовна - Личное представление" guid="{0DCE5C08-5122-4B52-B01C-47DABE3779D9}" mergeInterval="0" personalView="1" maximized="1" windowWidth="1916" windowHeight="855" activeSheetId="1"/>
    <customWorkbookView name="Бессмертных Людмила Александровна - Личное представление" guid="{8805CE67-76F1-4A4E-A588-2232DC7DEBF7}" mergeInterval="0" personalView="1" maximized="1" windowWidth="1916" windowHeight="775" activeSheetId="1"/>
    <customWorkbookView name="Насонова Светлана Владимировна - Личное представление" guid="{B5845041-F5B2-42CA-A389-8943AD8F6CAB}" mergeInterval="0" personalView="1" maximized="1" windowWidth="1916" windowHeight="755" activeSheetId="1"/>
  </customWorkbookViews>
</workbook>
</file>

<file path=xl/calcChain.xml><?xml version="1.0" encoding="utf-8"?>
<calcChain xmlns="http://schemas.openxmlformats.org/spreadsheetml/2006/main">
  <c r="F34" i="1" l="1"/>
  <c r="F32" i="1"/>
  <c r="G32" i="1" l="1"/>
  <c r="G8" i="1"/>
  <c r="F8" i="1"/>
  <c r="F17" i="1" l="1"/>
  <c r="F18" i="1" l="1"/>
  <c r="F38" i="1"/>
  <c r="F40" i="1"/>
  <c r="G36" i="1"/>
  <c r="F36" i="1"/>
  <c r="G39" i="1"/>
  <c r="G22" i="1"/>
  <c r="F55" i="1"/>
  <c r="F13" i="1"/>
  <c r="F37" i="1"/>
  <c r="G25" i="1"/>
  <c r="C27" i="1"/>
  <c r="G20" i="1"/>
  <c r="F20" i="1"/>
  <c r="F59" i="1"/>
  <c r="C58" i="1"/>
  <c r="F11" i="1"/>
  <c r="G9" i="1"/>
  <c r="G10" i="1"/>
  <c r="G11" i="1"/>
  <c r="G12" i="1"/>
  <c r="G13" i="1"/>
  <c r="G14" i="1"/>
  <c r="G16" i="1"/>
  <c r="G17" i="1"/>
  <c r="G18" i="1"/>
  <c r="G21" i="1"/>
  <c r="G23" i="1"/>
  <c r="G24" i="1"/>
  <c r="G26" i="1"/>
  <c r="G28" i="1"/>
  <c r="G29" i="1"/>
  <c r="G30" i="1"/>
  <c r="G34" i="1"/>
  <c r="G37" i="1"/>
  <c r="G38" i="1"/>
  <c r="G40" i="1"/>
  <c r="G41" i="1"/>
  <c r="G43" i="1"/>
  <c r="G44" i="1"/>
  <c r="G46" i="1"/>
  <c r="G48" i="1"/>
  <c r="G49" i="1"/>
  <c r="G50" i="1"/>
  <c r="G51" i="1"/>
  <c r="G53" i="1"/>
  <c r="G54" i="1"/>
  <c r="G55" i="1"/>
  <c r="G57" i="1"/>
  <c r="G59" i="1"/>
  <c r="F9" i="1"/>
  <c r="F10" i="1"/>
  <c r="F12" i="1"/>
  <c r="F14" i="1"/>
  <c r="F16" i="1"/>
  <c r="F21" i="1"/>
  <c r="F23" i="1"/>
  <c r="F24" i="1"/>
  <c r="F26" i="1"/>
  <c r="F28" i="1"/>
  <c r="F29" i="1"/>
  <c r="F30" i="1"/>
  <c r="F41" i="1"/>
  <c r="F43" i="1"/>
  <c r="F44" i="1"/>
  <c r="F46" i="1"/>
  <c r="F48" i="1"/>
  <c r="F49" i="1"/>
  <c r="F50" i="1"/>
  <c r="F51" i="1"/>
  <c r="F53" i="1"/>
  <c r="F54" i="1"/>
  <c r="F57" i="1"/>
  <c r="C56" i="1"/>
  <c r="C52" i="1"/>
  <c r="C47" i="1"/>
  <c r="C45" i="1"/>
  <c r="C42" i="1"/>
  <c r="C35" i="1"/>
  <c r="C33" i="1"/>
  <c r="F33" i="1" s="1"/>
  <c r="C19" i="1"/>
  <c r="C15" i="1"/>
  <c r="C7" i="1"/>
  <c r="D58" i="1"/>
  <c r="D56" i="1"/>
  <c r="D52" i="1"/>
  <c r="D47" i="1"/>
  <c r="D45" i="1"/>
  <c r="D42" i="1"/>
  <c r="D35" i="1"/>
  <c r="D33" i="1"/>
  <c r="D27" i="1"/>
  <c r="D19" i="1"/>
  <c r="G19" i="1" s="1"/>
  <c r="D15" i="1"/>
  <c r="D7" i="1"/>
  <c r="E58" i="1"/>
  <c r="G58" i="1" s="1"/>
  <c r="E56" i="1"/>
  <c r="E52" i="1"/>
  <c r="E47" i="1"/>
  <c r="F47" i="1" s="1"/>
  <c r="E45" i="1"/>
  <c r="E42" i="1"/>
  <c r="G42" i="1" s="1"/>
  <c r="E35" i="1"/>
  <c r="F35" i="1" s="1"/>
  <c r="E33" i="1"/>
  <c r="E27" i="1"/>
  <c r="G27" i="1" s="1"/>
  <c r="E19" i="1"/>
  <c r="E15" i="1"/>
  <c r="E7" i="1"/>
  <c r="G33" i="1"/>
  <c r="F45" i="1"/>
  <c r="F52" i="1"/>
  <c r="G47" i="1" l="1"/>
  <c r="G35" i="1"/>
  <c r="E60" i="1"/>
  <c r="G56" i="1"/>
  <c r="F19" i="1"/>
  <c r="F56" i="1"/>
  <c r="D60" i="1"/>
  <c r="G60" i="1" s="1"/>
  <c r="F42" i="1"/>
  <c r="G15" i="1"/>
  <c r="G52" i="1"/>
  <c r="G45" i="1"/>
  <c r="G7" i="1"/>
  <c r="F15" i="1"/>
  <c r="F7" i="1"/>
  <c r="F27" i="1"/>
  <c r="F58" i="1"/>
  <c r="C60" i="1"/>
  <c r="F60" i="1" s="1"/>
</calcChain>
</file>

<file path=xl/sharedStrings.xml><?xml version="1.0" encoding="utf-8"?>
<sst xmlns="http://schemas.openxmlformats.org/spreadsheetml/2006/main" count="152" uniqueCount="151">
  <si>
    <t>Итого: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</si>
  <si>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</si>
  <si>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</si>
  <si>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</si>
  <si>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</si>
  <si>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</si>
  <si>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</si>
  <si>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</si>
  <si>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</si>
  <si>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</si>
  <si>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</si>
  <si>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</si>
  <si>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</si>
  <si>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</si>
  <si>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</si>
  <si>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</si>
  <si>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</si>
  <si>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</si>
  <si>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</si>
  <si>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</si>
  <si>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</si>
  <si>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</si>
  <si>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</si>
  <si>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</si>
  <si>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</si>
  <si>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</si>
  <si>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</si>
  <si>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</si>
  <si>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</si>
  <si>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</si>
  <si>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</si>
  <si>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</si>
  <si>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</si>
  <si>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</si>
  <si>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</si>
  <si>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</si>
  <si>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</si>
  <si>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</si>
  <si>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</si>
  <si>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</si>
  <si>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</si>
  <si>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</si>
  <si>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</si>
  <si>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</si>
  <si>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</si>
  <si>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</si>
  <si>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</si>
  <si>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</si>
  <si>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</si>
  <si>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РзПр</t>
  </si>
  <si>
    <t>0100</t>
  </si>
  <si>
    <t>0102</t>
  </si>
  <si>
    <t>0103</t>
  </si>
  <si>
    <t>0104</t>
  </si>
  <si>
    <t>0105</t>
  </si>
  <si>
    <t>0106</t>
  </si>
  <si>
    <t>0111</t>
  </si>
  <si>
    <t>0113</t>
  </si>
  <si>
    <t>0300</t>
  </si>
  <si>
    <t>0304</t>
  </si>
  <si>
    <t>0309</t>
  </si>
  <si>
    <t>0314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</si>
  <si>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</si>
  <si>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</si>
  <si>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</si>
  <si>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</si>
  <si>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</si>
  <si>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</si>
  <si>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</si>
  <si>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</si>
  <si>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</si>
  <si>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</si>
  <si>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0505</t>
  </si>
  <si>
    <t>0600</t>
  </si>
  <si>
    <t>0605</t>
  </si>
  <si>
    <t>0700</t>
  </si>
  <si>
    <t>0701</t>
  </si>
  <si>
    <t>0702</t>
  </si>
  <si>
    <t>0703</t>
  </si>
  <si>
    <t>0707</t>
  </si>
  <si>
    <t>0709</t>
  </si>
  <si>
    <t>0800</t>
  </si>
  <si>
    <t>0801</t>
  </si>
  <si>
    <t>0804</t>
  </si>
  <si>
    <t>0900</t>
  </si>
  <si>
    <t>0909</t>
  </si>
  <si>
    <t>1000</t>
  </si>
  <si>
    <t>1001</t>
  </si>
  <si>
    <t>1003</t>
  </si>
  <si>
    <t>1004</t>
  </si>
  <si>
    <t>1006</t>
  </si>
  <si>
    <t>1100</t>
  </si>
  <si>
    <t>1101</t>
  </si>
  <si>
    <t>1102</t>
  </si>
  <si>
    <t>1200</t>
  </si>
  <si>
    <t>1202</t>
  </si>
  <si>
    <t>1300</t>
  </si>
  <si>
    <t>1301</t>
  </si>
  <si>
    <t>Первоначально утвержденный план</t>
  </si>
  <si>
    <t>Уточненный план</t>
  </si>
  <si>
    <t xml:space="preserve">% исполнения </t>
  </si>
  <si>
    <t xml:space="preserve">Пояснения отклонений фактического исполнения (+,-5% и более) </t>
  </si>
  <si>
    <t>к утвержденному плану</t>
  </si>
  <si>
    <t>к уточненному плану</t>
  </si>
  <si>
    <t>к первоначально утвержденному плану</t>
  </si>
  <si>
    <t>Наименование раздела, подраздела</t>
  </si>
  <si>
    <t>0410</t>
  </si>
  <si>
    <t>Связь и информатика</t>
  </si>
  <si>
    <t>1103</t>
  </si>
  <si>
    <t>Спорт высших достижений</t>
  </si>
  <si>
    <t>Дополнительное доведение объемов межбюджетных трансфертов из бюджета автономного округа на реализацию мероприятий по содействию трудоустройству граждан</t>
  </si>
  <si>
    <t>Неполное освоение резервных средств бюджета города обусловлено отсутствием непредвиденных расходов, финансируемых в установленном порядке за счет средств резервного фонда муниципального образования город Нижневартовск.</t>
  </si>
  <si>
    <t>Анализ исполнения по разделам и подразделам классификации расходов бюджета города Нижневартовска за 2020 год</t>
  </si>
  <si>
    <t>Исполнено за 2020 год</t>
  </si>
  <si>
    <t>Лесное хозяйство</t>
  </si>
  <si>
    <t>0407</t>
  </si>
  <si>
    <t>0706</t>
  </si>
  <si>
    <t>Уменьшение объема бюджетных ассигнований обусловлено уменьшением количества получателей ввиду изменения законодательства Российской Федерации в части увеличения стажа государственной (муниципальной службы) необходимого для назначения пенсии за выслугу лет</t>
  </si>
  <si>
    <t xml:space="preserve">Не освоение бюджетных ассигнований обусловлено: 
- оплата работ "по факту" на основании актов выполненных работ;
- заявительный характер выплаты пособий и компенсаций
</t>
  </si>
  <si>
    <t>Высшее образование</t>
  </si>
  <si>
    <t>Уменьшение объема субвенции из бюджета автономного округа на организацию осуществления мероприятий по проведению дезинсекции и дератизации обусловлено экономией, сложившейся по результатам проведенных конкурсных процедур.</t>
  </si>
  <si>
    <t>Увеличение объема бюджетных ассигнований в связи с:
- ростом численности получателей персонифицированных транспортных карт для организации бесплатного проезда;
- дополнительным доведением объемов за счет средств бюджета города на социальную поддержку в виде социальной выплаты неработающим пенсионерам, ветеранам Великой Отечественной войны;
- дополнительным доведением объемов межбюджетных трансфертов (субвенции) из бюджета автономного округа на 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1941–1945 годов".</t>
  </si>
  <si>
    <t>Увеличение объема бюджетных ассигнований за счет средств бюджета города на обеспечение деятельности муниципального бюджетного учреждения "Управление лесопаркового хозяйства города Нижневартовска"</t>
  </si>
  <si>
    <t>Увеличение объема бюджетных ассигнований в связи с дополнительным доведением объемов межбюджетных трансфертов (субвенции) из бюджета автономного округа на повышение эффективности использования и развитие ресурсного потенциала рыбохозяйственного комплекса.</t>
  </si>
  <si>
    <t>Увеличение объема бюджетных ассигнований за счет дополнительного доведения объемов межбюджетных трансфертов (субсидии) из бюджета автономного округа на приобретение жилья в целях реализации муниципальными образованиями автономного округа полномочий в области жилищных отношений, установленных законодательством Российской Федерации.</t>
  </si>
  <si>
    <t>Уменьшение бюджетных ассигнований на обслуживание муниципального долга в связи со снижением процентной ставки  в соответствии с условиями муниципальных контрактов на оказание финансовых услуг по предоставлению кредита городу Нижневартовску на финансирование дефицита бюджета.</t>
  </si>
  <si>
    <t>Увеличение объема бюджетных ассигнований на:
- ремонт автомобильных дорог;
- доведение объемов межбюджетных трансфертов из федерального бюджета на финансовое обеспечение дорожной деятельности за счет средств резервного фонда Правительства Российской Федерации на региональный проект  "Дорожная сеть"; 
- организацию мероприятий по разработке деклараций безопасности на гидротехнические сооружения</t>
  </si>
  <si>
    <t>Увеличение объема бюджетных ассигнований за счет средств бюджета города по реализации мероприятий на объектах незавершенного строительства (объект "Физкультурно-оздоровительный комплекс для Нижневартовского педагогического института. Блок "А". г. Нижневартовск").</t>
  </si>
  <si>
    <t xml:space="preserve">Увеличение бюджетных ассигнований на содержание органов местного самоуправления города Нижневартовска на оплату труда и начисления на выплаты по оплате труда обусловлено совершенствованием системы оплаты труда с 2019 года в результате частичного перераспределения средств, предназначенных на выплаты стимулирующего характера, на гарантированную часть оплаты труда (месячный фонд оплаты труда),  в связи с чем отмечено удорожание стоимости рабочего дня при оплате в выходные и праздничные дни, и дни нахождения в ежегодном оплачиваемом отпуске. </t>
  </si>
  <si>
    <t>Дополнительное доведение объемов межбюджетных трансфертов (субвенции) из федерального бюджета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Федерации.</t>
  </si>
  <si>
    <t>Уменьшение бюджетных ассигнований обусловлено: 
- заключением трехстороннего концессионного соглашения в отношении объектов теплоснабжения и централизованных систем горячего водоснабжения, а также систем холодного водоснабжения и водоотведения;
- не доведением субсидии на финансовое обеспечение муниципального задания МБУ "У по ДХБ" на 2020 год (организация и обеспечение условия для благоустройства дворовых территорий), так как территории приняты в муниципальную собственность и приняты МБУ "У по ДХБ" в постоянное (бессрочное) пользование как земельные участки (территории) общего пользования, вследствие чего выполнение работ по ремонту (асфальтированию) данных земельных участков не осуществлялось.</t>
  </si>
  <si>
    <t>Увеличение бюджетных ассигнований на:
- организацию мероприятий по разработке деклараций безопасности на гидротехнические сооружения;
- на строительство городского кладбища, согласно расчета (обоснования) начальной (максимальной) цены на выполнение работ по строительству объекта "Городское кладбище";
- реализацию мероприятий по благоустройству общественных территорий по следующим объектам: "Сквер Героев Самотлора в городе Нижневартовске", "Сквер Спортивной славы по ул. 60 лет Октября в г. Нижневартовске", "Бульвар на набережной в створе улиц Чапаева - Ханты - Мансийской г. Нижневартовска"</t>
  </si>
  <si>
    <t>Отсутствие потребности в плановых назначениях в связи с:
 - поздним доведением бюджетных ассигнований на возмещение затрат по проведению дезинфекции автомобильного транспорта по маршрутам, осуществляющим регулярные перевозки пассажиров и багажа; 
- поздним безвозмездным поступлением средств по соглашениям с предприятиями, организациями  на проектно-изыскательские работы, строительство, реконструкцию, ремонт (в т.ч. капитальный ремонт), благоустройство улиц, территорий города Нижневартовска и территории набережной реки Обь в створе ул. Чапаева и Ханты-Мансийской;
- поздним безвозмездным поступлением средств по соглашениям с предприятиями, организациями  на приобретение и изготовление архитектурных форм Сквера Героев Самотлора в городе Нижневартовске, расположенного по адресу ул. Проспект Победы, дом 16;
- прекращением функционирования 4-х общественных туалетов, в результате переселения жильцов;
 - оплатой работ по "факту" на основании актов выполненных работ.</t>
  </si>
  <si>
    <t>Не освоение бюджетных ассигнований обусловлено следующими причинами: 
- в соответствии с условиями муниципальных контрактов на оказание финансовых услуг по предоставлению кредита городу Нижневартовску на финансирование дефицита бюджета в рамках не возобновляемой кредитной линии выборка средств осуществлялась траншами. Лимит по выдаче средств транша в пределах кредитной линии и обязательные дополнительные погашения внутри кредита (транша) не установлены;
- погашение обязательств по муниципальному контракту на оказание финансовых услуг по предоставлению кредита городу Нижневартовску на финансирование дефицита бюджета осуществлялось досрочно (ранее установленных сроков).</t>
  </si>
  <si>
    <t xml:space="preserve">Не освоение бюджетных ассигнований обусловлено:                                                 - экономией денежных средств, сложившейся в результате проведения конкурсных процедур;
- экономией при расчетах на содержание муниципального бюджетного учреждения "Управление лесопаркового хозяйства города Нижневартовска"
</t>
  </si>
  <si>
    <t xml:space="preserve">Не освоение бюджетных ассигнований обусловлено экономией, сложившейся в результате проведения конкурсных процедур.                                                                                                                          </t>
  </si>
  <si>
    <t>Уменьшение объема бюджетных ассигнований в результате перемещения в РзПр 0407 в связи с необходимостью обеспечения деятельности муниципального бюджетного учреждения "Управление лесопаркового хозяйства города Нижневартовска" (начало деятельности учреждения - январь 2020 года).</t>
  </si>
  <si>
    <t>Увеличение объема бюджетных ассигнований за счет:
- безвозмездных поступлений средств по соглашениям с предприятиями, организациями;
- безвозмездных поступления из бюджета Тюменской области</t>
  </si>
  <si>
    <t>Увеличение объема бюджетных ассигнований за счет средств бюджета города на:
-  работы по увеличению количества узлов "Территориальной автоматизированной системы централизованного оповещения населения Ханты-Мансийского автономного округа-Югры, город Нижневартовск";
- материально-техническое обеспечение защитного сооружения запасного пункта управления МКУ г. Нижневартовска "УГОиЧС".</t>
  </si>
  <si>
    <t xml:space="preserve">Увеличение объема бюджетных ассигнований за счет средств бюджета города на:
 - приобретение и монтаж откатных ворот на объекте "Кольцевая пешеходная дорога вокруг озера "Комсомольское";
- приобретение и монтаж системы оповещения об угрозе совершения или о совершенном акте  на объекте с массовым пребыванием людей "Площадь мемориала "Войнам землякам погибшим в Великой Отечественной войне 1941-1945 годов". </t>
  </si>
  <si>
    <t>Уменьшение объема межбюджетных трансфертов из бюджета автономного округа на строительство объекта "Реконструкция зданий детского сада и хоз. постройки, г. Нижневартовск, Жилая зона, квартал "7а", ул. Дзержинского, д.6 и ул. Дзержинского, д.6, строение 1.</t>
  </si>
  <si>
    <t xml:space="preserve">Увеличение объема бюджетных ассигнований связано с дополнительным доведением объемов средств бюджета города и межбюджетных трансфертов (субсидии) из бюджета автономного округа на поддержку субъектов малого и среднего предпринимательства города, осуществляющим деятельность в отраслях, пострадавших от распространения новой коронавирусной инфекции (COVID-19). </t>
  </si>
  <si>
    <t>Увеличение объема бюджетных ассигнований за счет:
- безвозмездных поступлений средств по соглашениям с предприятиями, организациями;
- дополнительного доведения объема межбюджетных трансфертов из бюджета автономного округа на организацию бесплатного горячего питания обучающихся, получающих начальное общее образование в муниципальных и частных образовательных организациях;
- дополнительного доведения объема межбюджетных трансфертов из федерального бюджета на ежемесячное денежное вознаграждение за классное руководство педагогическим работникам муниципальных общеобразовательных организаций.</t>
  </si>
  <si>
    <t xml:space="preserve">Уменьшение объема бюджетных ассигнований за счет средств бюджета города в результате переноса льготных отпусков работниками муниципальных организаций, подведомственных департаменту образования администрации города, и увольнения в связи с выходом на пенсию по достижении пенсионного возраста впервые и снижения оказанных образовательных услуг за счет средств сертификатов дополнительного образования, в связи с введением режима повышенной готовности на территории Ханты-Мансийского автономного округа - Югры.
</t>
  </si>
  <si>
    <t xml:space="preserve">Уменьшение объема бюджетных ассигнований  за счет средств бюджета города и  объема межбюджетных трансфертов из бюджета автономного округа связано с отменой мероприятий по организации отдыха и оздоровления детей вследствие введения режима повышенной готовности на территории Ханты-Мансийского автономного округа – Югры.
</t>
  </si>
  <si>
    <r>
      <rPr>
        <sz val="14"/>
        <rFont val="Times New Roman"/>
        <family val="1"/>
        <charset val="204"/>
      </rPr>
      <t>Увеличение объема бюджетных ассигнований в связи с:</t>
    </r>
    <r>
      <rPr>
        <sz val="14"/>
        <color rgb="FFFF0000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>- дополнительным доведением объемов межбюджетных трансфертов (субвенции) из бюджета автономного округа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помещений;
-  дополнительным доведением объемов межбюджетных трансфертов (субсидии) из федерального бюджета и бюджета автономного округа на реализацию мероприятий по обеспечению жильем молодых семей.</t>
    </r>
  </si>
  <si>
    <t>Увеличение бюджетных ассигнований за счет средств бюджета города на:
- выполнение мероприятий по повышению уровня антитеррористической защищенности муниципальных объектов;                                                                                  
 - реализацию мероприятий в рамках пропаганды здорового образа жизни;
- обеспечение доли бюджета города на софинансирование, связанные с организацией предоставления государственных услуг в многофункциональных центрах предоставления государственных и муниципальных услуг;
- финансовое обеспечение мероприятий, связанных с профилактикой и устранением последствий распространения новой коронавирусной инфекции (COVID-19);
- выплаты работникам муниципального казенного учреждения "Нижневартовский многофункциональный центр предоставления государственных и муниципальных услуг", связанные с ликвидационными процедурами.
Поступление в доход бюджета города денежных средств в рамках договора о развитии застроенной территории города на приобретение жилых помещений для переселения граждан в связи с изъятием у них жилых помещений находящихся в муниципальной собственности.
Безвозмездные поступления от юридических лиц, имеющих целевое назначение, на приобретение здания по адресу: г. Нижневартовск, ул. Мира, 5п, стр. 10.
Дополнительное доведение объемов межбюджетных трансфертов (субсидии) из бюджета автономного округа на предоставление государственных услуг в многофункциональных центрах предоставления государственных и муниципальных услуг.</t>
  </si>
  <si>
    <t>Неосвоение бюджетных ассигнований обусловлено невыходом на запланированное количество часов дежурств членов добровольных народных дружин города, в связи с введением режима повышенной готовности на территории Ханты-Мансийского автономного округа - Югры</t>
  </si>
  <si>
    <t>Не освоение бюджетных ассигнований обусловлено следующими причинами:
- переносом льготных отпусков работниками муниципальных организаций, подведомственных департаменту образования администрации города, и увольнения в связи с выходом на пенсию по достижении пенсионного возраста впервые и снижения оказанных образовательных услуг за счет средств сертификатов дополнительного образования, в связи с введением режима повышенной готовности на территории Ханты-Мансийского автономного округа - Югры;
-  оплатой работ по "факту" на основании актов  выполненных работ; 
- отсутствие возможности использования плановых назначений в связи с поздним поступлением безвозмездных средств по соглашению о сотрудничестве с предприятием, организацией  на проектирование и строительство детского технопарка "Кванториум" в квартале 21 Восточного планировочного района, на проектирование реконструкции крытого тренировочного хоккейного корта.</t>
  </si>
  <si>
    <t>Приложение 4</t>
  </si>
  <si>
    <t xml:space="preserve">
Неосвоение бюджетных ассигнований обусловлено следующими причинами:
- снижение количества служебных командировок и уменьшение количества дней ежегодного оплачиваемого отпуска в связи с введением режима повышенной готовности в Ханты-Мансийском автономном округе – Югре, связанного с распространением новой коронавирусной инфекции (СOVID-2019);
- уменьшение количества получателей единовременной поощрительной выплаты в связи с назначением пенсии за выслугу лет;
- уменьшение количества муниципальных служащих, использовавших право, на получение компенсации расходов на оплату стоимости проезда и провоза багажа к месту использования отпуска и обратно.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</si>
</sst>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0"/>
    <numFmt numFmtId="165" formatCode="#,##0.00_ ;[Red]\-#,##0.00\ "/>
    <numFmt numFmtId="166" formatCode="#,##0.00;[Red]\-#,##0.00;0.00"/>
    <numFmt numFmtId="167" formatCode="#,##0.0"/>
    <numFmt numFmtId="168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8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8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justify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4" fillId="0" borderId="7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vertical="center"/>
      <protection hidden="1"/>
    </xf>
    <xf numFmtId="167" fontId="5" fillId="0" borderId="1" xfId="1" applyNumberFormat="1" applyFont="1" applyFill="1" applyBorder="1" applyAlignment="1">
      <alignment vertical="center"/>
    </xf>
    <xf numFmtId="168" fontId="5" fillId="0" borderId="1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horizontal="justify" vertical="center" wrapText="1"/>
    </xf>
    <xf numFmtId="164" fontId="2" fillId="0" borderId="2" xfId="1" applyNumberFormat="1" applyFont="1" applyFill="1" applyBorder="1" applyAlignment="1" applyProtection="1">
      <alignment horizontal="justify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3" xfId="1" applyNumberFormat="1" applyFont="1" applyFill="1" applyBorder="1" applyAlignment="1" applyProtection="1">
      <alignment vertical="center"/>
      <protection hidden="1"/>
    </xf>
    <xf numFmtId="165" fontId="3" fillId="0" borderId="2" xfId="1" applyNumberFormat="1" applyFont="1" applyFill="1" applyBorder="1" applyAlignment="1" applyProtection="1">
      <alignment vertical="center"/>
      <protection hidden="1"/>
    </xf>
    <xf numFmtId="167" fontId="3" fillId="0" borderId="2" xfId="1" applyNumberFormat="1" applyFont="1" applyFill="1" applyBorder="1" applyAlignment="1">
      <alignment vertical="center"/>
    </xf>
    <xf numFmtId="168" fontId="3" fillId="0" borderId="2" xfId="1" applyNumberFormat="1" applyFont="1" applyFill="1" applyBorder="1" applyAlignment="1">
      <alignment vertical="center"/>
    </xf>
    <xf numFmtId="0" fontId="6" fillId="0" borderId="2" xfId="1" applyFont="1" applyFill="1" applyBorder="1" applyAlignment="1">
      <alignment horizontal="justify" vertical="center" wrapText="1"/>
    </xf>
    <xf numFmtId="164" fontId="4" fillId="0" borderId="2" xfId="1" applyNumberFormat="1" applyFont="1" applyFill="1" applyBorder="1" applyAlignment="1" applyProtection="1">
      <alignment horizontal="justify" vertical="center" wrapText="1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5" fontId="5" fillId="0" borderId="2" xfId="1" applyNumberFormat="1" applyFont="1" applyFill="1" applyBorder="1" applyAlignment="1" applyProtection="1">
      <alignment vertical="center"/>
      <protection hidden="1"/>
    </xf>
    <xf numFmtId="167" fontId="5" fillId="0" borderId="2" xfId="1" applyNumberFormat="1" applyFont="1" applyFill="1" applyBorder="1" applyAlignment="1">
      <alignment vertical="center"/>
    </xf>
    <xf numFmtId="168" fontId="5" fillId="0" borderId="2" xfId="1" applyNumberFormat="1" applyFont="1" applyFill="1" applyBorder="1" applyAlignment="1">
      <alignment vertical="center"/>
    </xf>
    <xf numFmtId="164" fontId="2" fillId="0" borderId="4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/>
      <protection hidden="1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165" fontId="3" fillId="0" borderId="4" xfId="1" applyNumberFormat="1" applyFont="1" applyFill="1" applyBorder="1" applyAlignment="1" applyProtection="1">
      <alignment horizontal="right" vertical="center"/>
      <protection hidden="1"/>
    </xf>
    <xf numFmtId="167" fontId="3" fillId="0" borderId="4" xfId="1" applyNumberFormat="1" applyFont="1" applyFill="1" applyBorder="1" applyAlignment="1">
      <alignment horizontal="right" vertical="center"/>
    </xf>
    <xf numFmtId="168" fontId="3" fillId="0" borderId="4" xfId="1" applyNumberFormat="1" applyFont="1" applyFill="1" applyBorder="1" applyAlignment="1">
      <alignment horizontal="right" vertical="center"/>
    </xf>
    <xf numFmtId="0" fontId="6" fillId="0" borderId="2" xfId="0" applyNumberFormat="1" applyFont="1" applyFill="1" applyBorder="1" applyAlignment="1" applyProtection="1">
      <alignment horizontal="justify" vertical="center" wrapText="1"/>
    </xf>
    <xf numFmtId="166" fontId="3" fillId="0" borderId="2" xfId="1" applyNumberFormat="1" applyFont="1" applyFill="1" applyBorder="1" applyAlignment="1" applyProtection="1">
      <alignment vertical="center"/>
      <protection hidden="1"/>
    </xf>
    <xf numFmtId="165" fontId="5" fillId="0" borderId="2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/>
    <xf numFmtId="0" fontId="3" fillId="0" borderId="0" xfId="1" applyFont="1" applyFill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vertical="top" wrapText="1"/>
    </xf>
    <xf numFmtId="0" fontId="6" fillId="0" borderId="2" xfId="1" applyNumberFormat="1" applyFont="1" applyFill="1" applyBorder="1" applyAlignment="1" applyProtection="1">
      <alignment horizontal="justify" vertical="center" wrapText="1"/>
    </xf>
    <xf numFmtId="0" fontId="2" fillId="0" borderId="0" xfId="1" applyFont="1" applyFill="1" applyAlignment="1">
      <alignment horizontal="justify" vertical="center" wrapText="1"/>
    </xf>
    <xf numFmtId="0" fontId="6" fillId="0" borderId="8" xfId="0" applyFont="1" applyFill="1" applyBorder="1" applyAlignment="1">
      <alignment horizontal="justify" vertical="center"/>
    </xf>
    <xf numFmtId="0" fontId="6" fillId="0" borderId="2" xfId="0" applyFont="1" applyFill="1" applyBorder="1" applyAlignment="1">
      <alignment horizontal="justify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justify" vertical="center"/>
    </xf>
    <xf numFmtId="0" fontId="6" fillId="0" borderId="8" xfId="0" applyFont="1" applyFill="1" applyBorder="1" applyAlignment="1">
      <alignment wrapText="1"/>
    </xf>
    <xf numFmtId="164" fontId="2" fillId="0" borderId="4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3" xfId="1" applyNumberFormat="1" applyFont="1" applyFill="1" applyBorder="1" applyAlignment="1" applyProtection="1">
      <alignment horizontal="right" vertical="center"/>
      <protection hidden="1"/>
    </xf>
    <xf numFmtId="165" fontId="2" fillId="0" borderId="2" xfId="1" applyNumberFormat="1" applyFont="1" applyFill="1" applyBorder="1" applyAlignment="1" applyProtection="1">
      <alignment vertical="center"/>
      <protection hidden="1"/>
    </xf>
    <xf numFmtId="167" fontId="2" fillId="0" borderId="2" xfId="1" applyNumberFormat="1" applyFont="1" applyFill="1" applyBorder="1" applyAlignment="1">
      <alignment vertical="center"/>
    </xf>
    <xf numFmtId="168" fontId="2" fillId="0" borderId="2" xfId="1" applyNumberFormat="1" applyFont="1" applyFill="1" applyBorder="1" applyAlignment="1">
      <alignment vertical="center"/>
    </xf>
    <xf numFmtId="164" fontId="2" fillId="0" borderId="4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/>
      <protection hidden="1"/>
    </xf>
    <xf numFmtId="166" fontId="3" fillId="0" borderId="4" xfId="1" applyNumberFormat="1" applyFont="1" applyFill="1" applyBorder="1" applyAlignment="1" applyProtection="1">
      <alignment horizontal="center" vertical="center"/>
      <protection hidden="1"/>
    </xf>
    <xf numFmtId="165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3" fillId="0" borderId="4" xfId="1" applyNumberFormat="1" applyFont="1" applyFill="1" applyBorder="1" applyAlignment="1">
      <alignment horizontal="center" vertical="center"/>
    </xf>
    <xf numFmtId="168" fontId="3" fillId="0" borderId="4" xfId="1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3" fillId="0" borderId="2" xfId="1" applyNumberFormat="1" applyFont="1" applyFill="1" applyBorder="1" applyAlignment="1" applyProtection="1">
      <alignment horizontal="right" vertical="center"/>
      <protection hidden="1"/>
    </xf>
    <xf numFmtId="167" fontId="3" fillId="0" borderId="2" xfId="1" applyNumberFormat="1" applyFont="1" applyFill="1" applyBorder="1" applyAlignment="1">
      <alignment horizontal="right" vertical="center"/>
    </xf>
    <xf numFmtId="168" fontId="3" fillId="0" borderId="2" xfId="1" applyNumberFormat="1" applyFont="1" applyFill="1" applyBorder="1" applyAlignment="1">
      <alignment horizontal="right" vertical="center"/>
    </xf>
    <xf numFmtId="164" fontId="4" fillId="0" borderId="4" xfId="1" applyNumberFormat="1" applyFont="1" applyFill="1" applyBorder="1" applyAlignment="1" applyProtection="1">
      <alignment horizontal="justify" vertical="center" wrapText="1"/>
      <protection hidden="1"/>
    </xf>
    <xf numFmtId="49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5" fillId="0" borderId="4" xfId="1" applyNumberFormat="1" applyFont="1" applyFill="1" applyBorder="1" applyAlignment="1" applyProtection="1">
      <alignment vertical="center"/>
      <protection hidden="1"/>
    </xf>
    <xf numFmtId="167" fontId="5" fillId="0" borderId="4" xfId="1" applyNumberFormat="1" applyFont="1" applyFill="1" applyBorder="1" applyAlignment="1">
      <alignment vertical="center"/>
    </xf>
    <xf numFmtId="168" fontId="5" fillId="0" borderId="4" xfId="1" applyNumberFormat="1" applyFont="1" applyFill="1" applyBorder="1" applyAlignment="1">
      <alignment vertical="center"/>
    </xf>
    <xf numFmtId="164" fontId="2" fillId="0" borderId="1" xfId="1" applyNumberFormat="1" applyFont="1" applyFill="1" applyBorder="1" applyAlignment="1" applyProtection="1">
      <alignment horizontal="justify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right" vertical="center"/>
      <protection hidden="1"/>
    </xf>
    <xf numFmtId="166" fontId="3" fillId="0" borderId="7" xfId="1" applyNumberFormat="1" applyFont="1" applyFill="1" applyBorder="1" applyAlignment="1" applyProtection="1">
      <alignment vertical="center"/>
      <protection hidden="1"/>
    </xf>
    <xf numFmtId="165" fontId="3" fillId="0" borderId="1" xfId="1" applyNumberFormat="1" applyFont="1" applyFill="1" applyBorder="1" applyAlignment="1" applyProtection="1">
      <alignment vertical="center"/>
      <protection hidden="1"/>
    </xf>
    <xf numFmtId="167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vertical="center"/>
    </xf>
    <xf numFmtId="0" fontId="6" fillId="0" borderId="4" xfId="1" applyFont="1" applyFill="1" applyBorder="1" applyAlignment="1">
      <alignment horizontal="justify" vertical="center" wrapText="1"/>
    </xf>
    <xf numFmtId="0" fontId="6" fillId="0" borderId="1" xfId="1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justify" vertical="center" wrapText="1"/>
    </xf>
    <xf numFmtId="0" fontId="2" fillId="0" borderId="2" xfId="1" applyNumberFormat="1" applyFont="1" applyFill="1" applyBorder="1" applyAlignment="1" applyProtection="1">
      <alignment horizontal="justify" vertical="center" wrapText="1"/>
    </xf>
    <xf numFmtId="0" fontId="2" fillId="0" borderId="2" xfId="1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6" fillId="0" borderId="5" xfId="1" applyFont="1" applyFill="1" applyBorder="1" applyAlignment="1">
      <alignment horizontal="left" vertical="center" wrapText="1"/>
    </xf>
    <xf numFmtId="49" fontId="2" fillId="0" borderId="2" xfId="1" applyNumberFormat="1" applyFont="1" applyFill="1" applyBorder="1" applyAlignment="1">
      <alignment horizontal="justify" vertical="center" wrapText="1"/>
    </xf>
    <xf numFmtId="0" fontId="2" fillId="0" borderId="8" xfId="0" applyFont="1" applyFill="1" applyBorder="1" applyAlignment="1">
      <alignment horizontal="justify" vertical="center" wrapText="1"/>
    </xf>
    <xf numFmtId="0" fontId="2" fillId="0" borderId="2" xfId="0" applyNumberFormat="1" applyFont="1" applyFill="1" applyBorder="1" applyAlignment="1" applyProtection="1">
      <alignment horizontal="justify" vertical="center" wrapText="1"/>
    </xf>
    <xf numFmtId="0" fontId="2" fillId="0" borderId="4" xfId="1" applyFont="1" applyFill="1" applyBorder="1" applyAlignment="1">
      <alignment horizontal="justify" vertical="center" wrapText="1"/>
    </xf>
    <xf numFmtId="0" fontId="2" fillId="0" borderId="3" xfId="1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vertical="center" wrapText="1"/>
    </xf>
    <xf numFmtId="0" fontId="3" fillId="0" borderId="2" xfId="1" applyFont="1" applyFill="1" applyBorder="1" applyAlignment="1">
      <alignment horizontal="justify" vertical="center" wrapText="1"/>
    </xf>
    <xf numFmtId="0" fontId="2" fillId="0" borderId="1" xfId="1" applyFont="1" applyFill="1" applyBorder="1" applyAlignment="1">
      <alignment horizontal="justify" vertical="center" wrapText="1"/>
    </xf>
    <xf numFmtId="167" fontId="3" fillId="2" borderId="2" xfId="1" applyNumberFormat="1" applyFont="1" applyFill="1" applyBorder="1" applyAlignment="1">
      <alignment vertical="center"/>
    </xf>
    <xf numFmtId="0" fontId="2" fillId="2" borderId="2" xfId="1" applyFont="1" applyFill="1" applyBorder="1" applyAlignment="1">
      <alignment horizontal="justify" vertical="center" wrapText="1"/>
    </xf>
    <xf numFmtId="2" fontId="3" fillId="0" borderId="2" xfId="1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justify" vertical="center" wrapText="1"/>
    </xf>
    <xf numFmtId="0" fontId="3" fillId="2" borderId="2" xfId="1" applyFont="1" applyFill="1" applyBorder="1" applyAlignment="1">
      <alignment vertical="center" wrapText="1"/>
    </xf>
    <xf numFmtId="49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top" wrapText="1"/>
    </xf>
    <xf numFmtId="0" fontId="2" fillId="0" borderId="2" xfId="1" applyFont="1" applyFill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center" wrapText="1"/>
    </xf>
    <xf numFmtId="0" fontId="2" fillId="2" borderId="3" xfId="1" applyFont="1" applyFill="1" applyBorder="1" applyAlignment="1">
      <alignment horizontal="justify" vertical="center" wrapText="1"/>
    </xf>
    <xf numFmtId="0" fontId="10" fillId="2" borderId="5" xfId="0" applyFont="1" applyFill="1" applyBorder="1" applyAlignment="1">
      <alignment horizontal="justify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1" xfId="0" applyBorder="1" applyAlignment="1">
      <alignment horizontal="left" vertical="center" wrapText="1"/>
    </xf>
    <xf numFmtId="49" fontId="2" fillId="0" borderId="4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center" vertical="center"/>
    </xf>
    <xf numFmtId="166" fontId="3" fillId="0" borderId="4" xfId="1" applyNumberFormat="1" applyFont="1" applyFill="1" applyBorder="1" applyAlignment="1" applyProtection="1">
      <alignment horizontal="right" vertical="center"/>
      <protection hidden="1"/>
    </xf>
    <xf numFmtId="0" fontId="0" fillId="0" borderId="1" xfId="0" applyBorder="1" applyAlignment="1">
      <alignment horizontal="right" vertical="center"/>
    </xf>
    <xf numFmtId="165" fontId="3" fillId="0" borderId="4" xfId="1" applyNumberFormat="1" applyFont="1" applyFill="1" applyBorder="1" applyAlignment="1" applyProtection="1">
      <alignment horizontal="right" vertical="center"/>
      <protection hidden="1"/>
    </xf>
    <xf numFmtId="167" fontId="3" fillId="0" borderId="4" xfId="1" applyNumberFormat="1" applyFont="1" applyFill="1" applyBorder="1" applyAlignment="1">
      <alignment horizontal="right" vertical="center"/>
    </xf>
    <xf numFmtId="168" fontId="3" fillId="0" borderId="4" xfId="1" applyNumberFormat="1" applyFont="1" applyFill="1" applyBorder="1" applyAlignment="1">
      <alignment horizontal="right" vertical="center"/>
    </xf>
    <xf numFmtId="0" fontId="2" fillId="0" borderId="4" xfId="1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2" fillId="0" borderId="0" xfId="1" applyFont="1" applyFill="1" applyAlignment="1">
      <alignment horizontal="right" vertical="center" wrapText="1"/>
    </xf>
    <xf numFmtId="0" fontId="6" fillId="0" borderId="1" xfId="1" applyFont="1" applyFill="1" applyBorder="1" applyAlignment="1">
      <alignment horizontal="justify" vertical="center" wrapText="1"/>
    </xf>
  </cellXfs>
  <cellStyles count="11">
    <cellStyle name="Обычный" xfId="0" builtinId="0"/>
    <cellStyle name="Обычный 2" xfId="1"/>
    <cellStyle name="Обычный 2 2" xfId="3"/>
    <cellStyle name="Обычный 2 3" xfId="6"/>
    <cellStyle name="Обычный 2 4" xfId="9"/>
    <cellStyle name="Обычный 3" xfId="2"/>
    <cellStyle name="Обычный 3 2" xfId="8"/>
    <cellStyle name="Обычный 3 3" xfId="7"/>
    <cellStyle name="Обычный 4" xfId="4"/>
    <cellStyle name="Обычный 5" xfId="5"/>
    <cellStyle name="Обычный 7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showGridLines="0" tabSelected="1" zoomScale="70" zoomScaleNormal="58" zoomScaleSheetLayoutView="70" workbookViewId="0">
      <pane ySplit="7" topLeftCell="A32" activePane="bottomLeft" state="frozen"/>
      <selection pane="bottomLeft" activeCell="H34" sqref="H34"/>
    </sheetView>
  </sheetViews>
  <sheetFormatPr defaultColWidth="9.33203125" defaultRowHeight="18" x14ac:dyDescent="0.35"/>
  <cols>
    <col min="1" max="1" width="47.88671875" style="40" customWidth="1"/>
    <col min="2" max="2" width="11" style="40" customWidth="1"/>
    <col min="3" max="3" width="18.88671875" style="41" customWidth="1"/>
    <col min="4" max="4" width="20.33203125" style="41" customWidth="1"/>
    <col min="5" max="5" width="19" style="41" customWidth="1"/>
    <col min="6" max="6" width="17.88671875" style="41" customWidth="1"/>
    <col min="7" max="7" width="16" style="41" customWidth="1"/>
    <col min="8" max="8" width="105" style="45" customWidth="1"/>
    <col min="9" max="9" width="86.5546875" style="40" customWidth="1"/>
    <col min="10" max="208" width="9.109375" style="40" customWidth="1"/>
    <col min="209" max="16384" width="9.33203125" style="40"/>
  </cols>
  <sheetData>
    <row r="1" spans="1:9" x14ac:dyDescent="0.35">
      <c r="H1" s="126" t="s">
        <v>149</v>
      </c>
      <c r="I1" s="126"/>
    </row>
    <row r="2" spans="1:9" x14ac:dyDescent="0.35">
      <c r="A2" s="111" t="s">
        <v>112</v>
      </c>
      <c r="B2" s="111"/>
      <c r="C2" s="111"/>
      <c r="D2" s="111"/>
      <c r="E2" s="111"/>
      <c r="F2" s="111"/>
      <c r="G2" s="111"/>
      <c r="H2" s="111"/>
      <c r="I2" s="111"/>
    </row>
    <row r="3" spans="1:9" x14ac:dyDescent="0.35">
      <c r="A3" s="1"/>
      <c r="B3" s="1"/>
      <c r="C3" s="2"/>
      <c r="D3" s="2"/>
      <c r="H3" s="3"/>
      <c r="I3" s="4"/>
    </row>
    <row r="4" spans="1:9" x14ac:dyDescent="0.35">
      <c r="A4" s="109" t="s">
        <v>105</v>
      </c>
      <c r="B4" s="109" t="s">
        <v>49</v>
      </c>
      <c r="C4" s="112" t="s">
        <v>98</v>
      </c>
      <c r="D4" s="112" t="s">
        <v>99</v>
      </c>
      <c r="E4" s="112" t="s">
        <v>113</v>
      </c>
      <c r="F4" s="113" t="s">
        <v>100</v>
      </c>
      <c r="G4" s="113"/>
      <c r="H4" s="114" t="s">
        <v>101</v>
      </c>
      <c r="I4" s="114"/>
    </row>
    <row r="5" spans="1:9" ht="69" customHeight="1" x14ac:dyDescent="0.35">
      <c r="A5" s="110"/>
      <c r="B5" s="110"/>
      <c r="C5" s="112"/>
      <c r="D5" s="112"/>
      <c r="E5" s="112"/>
      <c r="F5" s="5" t="s">
        <v>102</v>
      </c>
      <c r="G5" s="5" t="s">
        <v>103</v>
      </c>
      <c r="H5" s="6" t="s">
        <v>104</v>
      </c>
      <c r="I5" s="6" t="s">
        <v>103</v>
      </c>
    </row>
    <row r="6" spans="1:9" s="42" customFormat="1" x14ac:dyDescent="0.35">
      <c r="A6" s="7">
        <v>1</v>
      </c>
      <c r="B6" s="7">
        <v>2</v>
      </c>
      <c r="C6" s="8">
        <v>3</v>
      </c>
      <c r="D6" s="8">
        <v>4</v>
      </c>
      <c r="E6" s="8">
        <v>5</v>
      </c>
      <c r="F6" s="9">
        <v>6</v>
      </c>
      <c r="G6" s="9">
        <v>7</v>
      </c>
      <c r="H6" s="6">
        <v>8</v>
      </c>
      <c r="I6" s="6">
        <v>9</v>
      </c>
    </row>
    <row r="7" spans="1:9" ht="34.799999999999997" x14ac:dyDescent="0.35">
      <c r="A7" s="10" t="s">
        <v>48</v>
      </c>
      <c r="B7" s="11" t="s">
        <v>50</v>
      </c>
      <c r="C7" s="12">
        <f>SUM(C8:C14)</f>
        <v>1629055.23</v>
      </c>
      <c r="D7" s="12">
        <f>SUM(D8:D14)</f>
        <v>1988442.5700000003</v>
      </c>
      <c r="E7" s="12">
        <f>SUM(E8:E14)</f>
        <v>1893646.4100000001</v>
      </c>
      <c r="F7" s="13">
        <f>E7/C7*100</f>
        <v>116.24200181352968</v>
      </c>
      <c r="G7" s="14">
        <f>E7/D7*100</f>
        <v>95.23264280144636</v>
      </c>
      <c r="H7" s="15"/>
      <c r="I7" s="15"/>
    </row>
    <row r="8" spans="1:9" ht="156.75" customHeight="1" x14ac:dyDescent="0.35">
      <c r="A8" s="16" t="s">
        <v>47</v>
      </c>
      <c r="B8" s="17" t="s">
        <v>51</v>
      </c>
      <c r="C8" s="18">
        <v>6902.3</v>
      </c>
      <c r="D8" s="19">
        <v>8702.76</v>
      </c>
      <c r="E8" s="20">
        <v>8699.7199999999993</v>
      </c>
      <c r="F8" s="21">
        <f>E8/C8*100</f>
        <v>126.04088492241716</v>
      </c>
      <c r="G8" s="22">
        <f>E8/D8*100</f>
        <v>99.965068552964794</v>
      </c>
      <c r="H8" s="86" t="s">
        <v>128</v>
      </c>
      <c r="I8" s="23"/>
    </row>
    <row r="9" spans="1:9" ht="157.5" customHeight="1" x14ac:dyDescent="0.35">
      <c r="A9" s="16" t="s">
        <v>46</v>
      </c>
      <c r="B9" s="17" t="s">
        <v>52</v>
      </c>
      <c r="C9" s="18">
        <v>52042.09</v>
      </c>
      <c r="D9" s="19">
        <v>52796.29</v>
      </c>
      <c r="E9" s="20">
        <v>52637.66</v>
      </c>
      <c r="F9" s="21">
        <f t="shared" ref="F9:F60" si="0">E9/C9*100</f>
        <v>101.14440061880683</v>
      </c>
      <c r="G9" s="22">
        <f t="shared" ref="G9:G60" si="1">E9/D9*100</f>
        <v>99.699543282302599</v>
      </c>
      <c r="H9" s="23"/>
      <c r="I9" s="23"/>
    </row>
    <row r="10" spans="1:9" ht="159" customHeight="1" x14ac:dyDescent="0.35">
      <c r="A10" s="16" t="s">
        <v>45</v>
      </c>
      <c r="B10" s="17" t="s">
        <v>53</v>
      </c>
      <c r="C10" s="18">
        <v>690717</v>
      </c>
      <c r="D10" s="19">
        <v>681732.37</v>
      </c>
      <c r="E10" s="20">
        <v>681009.73</v>
      </c>
      <c r="F10" s="21">
        <f t="shared" si="0"/>
        <v>98.594609659238159</v>
      </c>
      <c r="G10" s="22">
        <f t="shared" si="1"/>
        <v>99.893999459054584</v>
      </c>
      <c r="H10" s="23"/>
      <c r="I10" s="23"/>
    </row>
    <row r="11" spans="1:9" ht="92.25" customHeight="1" x14ac:dyDescent="0.35">
      <c r="A11" s="16" t="s">
        <v>44</v>
      </c>
      <c r="B11" s="17" t="s">
        <v>54</v>
      </c>
      <c r="C11" s="99">
        <v>57.1</v>
      </c>
      <c r="D11" s="19">
        <v>447.8</v>
      </c>
      <c r="E11" s="20">
        <v>447.8</v>
      </c>
      <c r="F11" s="21">
        <f t="shared" si="0"/>
        <v>784.23817863397551</v>
      </c>
      <c r="G11" s="22">
        <f t="shared" si="1"/>
        <v>100</v>
      </c>
      <c r="H11" s="98" t="s">
        <v>129</v>
      </c>
      <c r="I11" s="23"/>
    </row>
    <row r="12" spans="1:9" ht="160.5" customHeight="1" x14ac:dyDescent="0.35">
      <c r="A12" s="16" t="s">
        <v>43</v>
      </c>
      <c r="B12" s="17" t="s">
        <v>55</v>
      </c>
      <c r="C12" s="18">
        <v>132827.76999999999</v>
      </c>
      <c r="D12" s="19">
        <v>129705.53</v>
      </c>
      <c r="E12" s="20">
        <v>128386.92</v>
      </c>
      <c r="F12" s="21">
        <f t="shared" si="0"/>
        <v>96.656685571097086</v>
      </c>
      <c r="G12" s="22">
        <f t="shared" si="1"/>
        <v>98.983381818801405</v>
      </c>
      <c r="H12" s="23"/>
      <c r="I12" s="23"/>
    </row>
    <row r="13" spans="1:9" ht="100.5" customHeight="1" x14ac:dyDescent="0.35">
      <c r="A13" s="16" t="s">
        <v>42</v>
      </c>
      <c r="B13" s="17" t="s">
        <v>56</v>
      </c>
      <c r="C13" s="18">
        <v>28000</v>
      </c>
      <c r="D13" s="19">
        <v>61761.22</v>
      </c>
      <c r="E13" s="55">
        <v>0</v>
      </c>
      <c r="F13" s="56">
        <f>E13/C13*100</f>
        <v>0</v>
      </c>
      <c r="G13" s="57">
        <f t="shared" si="1"/>
        <v>0</v>
      </c>
      <c r="H13" s="83"/>
      <c r="I13" s="100" t="s">
        <v>111</v>
      </c>
    </row>
    <row r="14" spans="1:9" ht="378" x14ac:dyDescent="0.35">
      <c r="A14" s="58" t="s">
        <v>41</v>
      </c>
      <c r="B14" s="59" t="s">
        <v>57</v>
      </c>
      <c r="C14" s="60">
        <v>718508.97</v>
      </c>
      <c r="D14" s="60">
        <v>1053296.6000000001</v>
      </c>
      <c r="E14" s="61">
        <v>1022464.58</v>
      </c>
      <c r="F14" s="62">
        <f t="shared" si="0"/>
        <v>142.30366254161032</v>
      </c>
      <c r="G14" s="63">
        <f t="shared" si="1"/>
        <v>97.072807412461017</v>
      </c>
      <c r="H14" s="86" t="s">
        <v>146</v>
      </c>
      <c r="I14" s="47"/>
    </row>
    <row r="15" spans="1:9" ht="56.25" customHeight="1" x14ac:dyDescent="0.35">
      <c r="A15" s="24" t="s">
        <v>40</v>
      </c>
      <c r="B15" s="25" t="s">
        <v>58</v>
      </c>
      <c r="C15" s="26">
        <f>SUM(C16:C18)</f>
        <v>202121.53</v>
      </c>
      <c r="D15" s="26">
        <f>SUM(D16:D18)</f>
        <v>216100.88999999998</v>
      </c>
      <c r="E15" s="26">
        <f>SUM(E16:E18)</f>
        <v>213606.57</v>
      </c>
      <c r="F15" s="27">
        <f t="shared" si="0"/>
        <v>105.68224473661959</v>
      </c>
      <c r="G15" s="28">
        <f t="shared" si="1"/>
        <v>98.845761347859337</v>
      </c>
      <c r="H15" s="23"/>
      <c r="I15" s="23"/>
    </row>
    <row r="16" spans="1:9" ht="128.25" customHeight="1" x14ac:dyDescent="0.35">
      <c r="A16" s="16" t="s">
        <v>39</v>
      </c>
      <c r="B16" s="17" t="s">
        <v>59</v>
      </c>
      <c r="C16" s="18">
        <v>27586.7</v>
      </c>
      <c r="D16" s="19">
        <v>27141.52</v>
      </c>
      <c r="E16" s="20">
        <v>27141.51</v>
      </c>
      <c r="F16" s="21">
        <f t="shared" si="0"/>
        <v>98.386215096405138</v>
      </c>
      <c r="G16" s="22">
        <f t="shared" si="1"/>
        <v>99.999963156079687</v>
      </c>
      <c r="H16" s="46"/>
      <c r="I16" s="46"/>
    </row>
    <row r="17" spans="1:12" ht="108" x14ac:dyDescent="0.35">
      <c r="A17" s="16" t="s">
        <v>38</v>
      </c>
      <c r="B17" s="17" t="s">
        <v>60</v>
      </c>
      <c r="C17" s="18">
        <v>172848.46</v>
      </c>
      <c r="D17" s="19">
        <v>185457.19</v>
      </c>
      <c r="E17" s="20">
        <v>183606.47</v>
      </c>
      <c r="F17" s="21">
        <f>E17/C17*100</f>
        <v>106.22395478675368</v>
      </c>
      <c r="G17" s="22">
        <f t="shared" si="1"/>
        <v>99.002076975284709</v>
      </c>
      <c r="H17" s="86" t="s">
        <v>138</v>
      </c>
      <c r="I17" s="23"/>
    </row>
    <row r="18" spans="1:12" ht="132" customHeight="1" x14ac:dyDescent="0.35">
      <c r="A18" s="16" t="s">
        <v>37</v>
      </c>
      <c r="B18" s="102" t="s">
        <v>61</v>
      </c>
      <c r="C18" s="18">
        <v>1686.37</v>
      </c>
      <c r="D18" s="19">
        <v>3502.18</v>
      </c>
      <c r="E18" s="20">
        <v>2858.59</v>
      </c>
      <c r="F18" s="21">
        <f>E18/C18*100</f>
        <v>169.51143580590264</v>
      </c>
      <c r="G18" s="22">
        <f t="shared" si="1"/>
        <v>81.623160431502669</v>
      </c>
      <c r="H18" s="104" t="s">
        <v>139</v>
      </c>
      <c r="I18" s="105" t="s">
        <v>147</v>
      </c>
    </row>
    <row r="19" spans="1:12" x14ac:dyDescent="0.35">
      <c r="A19" s="24" t="s">
        <v>36</v>
      </c>
      <c r="B19" s="25" t="s">
        <v>62</v>
      </c>
      <c r="C19" s="26">
        <f>SUM(C20:C26)</f>
        <v>2750205.96</v>
      </c>
      <c r="D19" s="26">
        <f>SUM(D20:D26)</f>
        <v>3008055.6599999997</v>
      </c>
      <c r="E19" s="26">
        <f>SUM(E20:E26)</f>
        <v>2956112.9600000004</v>
      </c>
      <c r="F19" s="27">
        <f t="shared" si="0"/>
        <v>107.48696653977146</v>
      </c>
      <c r="G19" s="28">
        <f t="shared" si="1"/>
        <v>98.273213468397074</v>
      </c>
      <c r="H19" s="23"/>
      <c r="I19" s="23"/>
    </row>
    <row r="20" spans="1:12" ht="71.25" customHeight="1" x14ac:dyDescent="0.35">
      <c r="A20" s="16" t="s">
        <v>35</v>
      </c>
      <c r="B20" s="17" t="s">
        <v>63</v>
      </c>
      <c r="C20" s="18">
        <v>4993.8</v>
      </c>
      <c r="D20" s="19">
        <v>9565.59</v>
      </c>
      <c r="E20" s="20">
        <v>9561.99</v>
      </c>
      <c r="F20" s="21">
        <f>E20/C20*100</f>
        <v>191.47723176739154</v>
      </c>
      <c r="G20" s="22">
        <f>E20/D20*100</f>
        <v>99.962365102413969</v>
      </c>
      <c r="H20" s="86" t="s">
        <v>110</v>
      </c>
      <c r="I20" s="23"/>
    </row>
    <row r="21" spans="1:12" ht="96.75" customHeight="1" x14ac:dyDescent="0.35">
      <c r="A21" s="16" t="s">
        <v>34</v>
      </c>
      <c r="B21" s="17" t="s">
        <v>64</v>
      </c>
      <c r="C21" s="18">
        <v>150162.70000000001</v>
      </c>
      <c r="D21" s="19">
        <v>164139.01999999999</v>
      </c>
      <c r="E21" s="20">
        <v>162306.5</v>
      </c>
      <c r="F21" s="21">
        <f t="shared" si="0"/>
        <v>108.08709486443703</v>
      </c>
      <c r="G21" s="22">
        <f t="shared" si="1"/>
        <v>98.883556146490946</v>
      </c>
      <c r="H21" s="95" t="s">
        <v>123</v>
      </c>
      <c r="I21" s="23"/>
    </row>
    <row r="22" spans="1:12" ht="141" customHeight="1" x14ac:dyDescent="0.35">
      <c r="A22" s="16" t="s">
        <v>114</v>
      </c>
      <c r="B22" s="17" t="s">
        <v>115</v>
      </c>
      <c r="C22" s="18">
        <v>0</v>
      </c>
      <c r="D22" s="19">
        <v>18287.12</v>
      </c>
      <c r="E22" s="20">
        <v>16506.38</v>
      </c>
      <c r="F22" s="21">
        <v>0</v>
      </c>
      <c r="G22" s="22">
        <f t="shared" si="1"/>
        <v>90.262326708634291</v>
      </c>
      <c r="H22" s="86" t="s">
        <v>122</v>
      </c>
      <c r="I22" s="101" t="s">
        <v>134</v>
      </c>
    </row>
    <row r="23" spans="1:12" x14ac:dyDescent="0.35">
      <c r="A23" s="16" t="s">
        <v>33</v>
      </c>
      <c r="B23" s="17" t="s">
        <v>65</v>
      </c>
      <c r="C23" s="18">
        <v>650766.32999999996</v>
      </c>
      <c r="D23" s="19">
        <v>654654.28</v>
      </c>
      <c r="E23" s="20">
        <v>642130.66</v>
      </c>
      <c r="F23" s="21">
        <f t="shared" si="0"/>
        <v>98.672999876929723</v>
      </c>
      <c r="G23" s="22">
        <f t="shared" si="1"/>
        <v>98.086987226296003</v>
      </c>
      <c r="H23" s="23"/>
      <c r="I23" s="23"/>
    </row>
    <row r="24" spans="1:12" ht="152.25" customHeight="1" x14ac:dyDescent="0.35">
      <c r="A24" s="29" t="s">
        <v>32</v>
      </c>
      <c r="B24" s="30" t="s">
        <v>66</v>
      </c>
      <c r="C24" s="31">
        <v>1739252.82</v>
      </c>
      <c r="D24" s="31">
        <v>1891198.88</v>
      </c>
      <c r="E24" s="32">
        <v>1857567.33</v>
      </c>
      <c r="F24" s="33">
        <f t="shared" si="0"/>
        <v>106.80260561543892</v>
      </c>
      <c r="G24" s="34">
        <f t="shared" si="1"/>
        <v>98.221680947696001</v>
      </c>
      <c r="H24" s="92" t="s">
        <v>126</v>
      </c>
      <c r="I24" s="81"/>
    </row>
    <row r="25" spans="1:12" x14ac:dyDescent="0.35">
      <c r="A25" s="52" t="s">
        <v>107</v>
      </c>
      <c r="B25" s="53" t="s">
        <v>106</v>
      </c>
      <c r="C25" s="31">
        <v>0</v>
      </c>
      <c r="D25" s="31">
        <v>1000</v>
      </c>
      <c r="E25" s="32">
        <v>1000</v>
      </c>
      <c r="F25" s="33">
        <v>0</v>
      </c>
      <c r="G25" s="34">
        <f t="shared" si="1"/>
        <v>100</v>
      </c>
      <c r="H25" s="81"/>
      <c r="I25" s="48"/>
    </row>
    <row r="26" spans="1:12" ht="141.75" customHeight="1" x14ac:dyDescent="0.35">
      <c r="A26" s="29" t="s">
        <v>31</v>
      </c>
      <c r="B26" s="30" t="s">
        <v>67</v>
      </c>
      <c r="C26" s="31">
        <v>205030.31</v>
      </c>
      <c r="D26" s="31">
        <v>269210.77</v>
      </c>
      <c r="E26" s="32">
        <v>267040.09999999998</v>
      </c>
      <c r="F26" s="33">
        <f t="shared" si="0"/>
        <v>130.24420633222473</v>
      </c>
      <c r="G26" s="34">
        <f t="shared" si="1"/>
        <v>99.193691247939284</v>
      </c>
      <c r="H26" s="92" t="s">
        <v>141</v>
      </c>
      <c r="I26" s="48"/>
      <c r="L26" s="43"/>
    </row>
    <row r="27" spans="1:12" ht="34.799999999999997" x14ac:dyDescent="0.35">
      <c r="A27" s="69" t="s">
        <v>30</v>
      </c>
      <c r="B27" s="70" t="s">
        <v>68</v>
      </c>
      <c r="C27" s="71">
        <f>SUM(C28:C32)</f>
        <v>984387.14999999991</v>
      </c>
      <c r="D27" s="71">
        <f>SUM(D28:D32)</f>
        <v>1997977.24</v>
      </c>
      <c r="E27" s="71">
        <f>SUM(E28:E32)</f>
        <v>1649922.1500000001</v>
      </c>
      <c r="F27" s="72">
        <f t="shared" si="0"/>
        <v>167.60907027280885</v>
      </c>
      <c r="G27" s="73">
        <f t="shared" si="1"/>
        <v>82.579626883036966</v>
      </c>
      <c r="H27" s="81"/>
      <c r="I27" s="81"/>
    </row>
    <row r="28" spans="1:12" ht="118.5" customHeight="1" x14ac:dyDescent="0.35">
      <c r="A28" s="64" t="s">
        <v>29</v>
      </c>
      <c r="B28" s="65" t="s">
        <v>69</v>
      </c>
      <c r="C28" s="18">
        <v>245395.71</v>
      </c>
      <c r="D28" s="18">
        <v>931937.37</v>
      </c>
      <c r="E28" s="66">
        <v>911302.25</v>
      </c>
      <c r="F28" s="67">
        <f t="shared" si="0"/>
        <v>371.36030210145077</v>
      </c>
      <c r="G28" s="68">
        <f t="shared" si="1"/>
        <v>97.785782536008838</v>
      </c>
      <c r="H28" s="86" t="s">
        <v>124</v>
      </c>
      <c r="I28" s="23"/>
    </row>
    <row r="29" spans="1:12" ht="202.5" customHeight="1" x14ac:dyDescent="0.35">
      <c r="A29" s="74" t="s">
        <v>28</v>
      </c>
      <c r="B29" s="75" t="s">
        <v>70</v>
      </c>
      <c r="C29" s="76">
        <v>280389.75</v>
      </c>
      <c r="D29" s="77">
        <v>188630.96</v>
      </c>
      <c r="E29" s="78">
        <v>180095.87</v>
      </c>
      <c r="F29" s="79">
        <f t="shared" si="0"/>
        <v>64.230546944030593</v>
      </c>
      <c r="G29" s="80">
        <f t="shared" si="1"/>
        <v>95.475244360734848</v>
      </c>
      <c r="H29" s="96" t="s">
        <v>130</v>
      </c>
      <c r="I29" s="82"/>
    </row>
    <row r="30" spans="1:12" x14ac:dyDescent="0.35">
      <c r="A30" s="115" t="s">
        <v>27</v>
      </c>
      <c r="B30" s="117" t="s">
        <v>71</v>
      </c>
      <c r="C30" s="119">
        <v>350061.69</v>
      </c>
      <c r="D30" s="119">
        <v>768809.27</v>
      </c>
      <c r="E30" s="121">
        <v>457010.33</v>
      </c>
      <c r="F30" s="122">
        <f t="shared" si="0"/>
        <v>130.55136938863546</v>
      </c>
      <c r="G30" s="123">
        <f t="shared" si="1"/>
        <v>59.443915133853679</v>
      </c>
      <c r="H30" s="124" t="s">
        <v>131</v>
      </c>
      <c r="I30" s="124" t="s">
        <v>132</v>
      </c>
    </row>
    <row r="31" spans="1:12" ht="409.2" customHeight="1" x14ac:dyDescent="0.35">
      <c r="A31" s="116"/>
      <c r="B31" s="118"/>
      <c r="C31" s="120"/>
      <c r="D31" s="120"/>
      <c r="E31" s="120"/>
      <c r="F31" s="120"/>
      <c r="G31" s="120"/>
      <c r="H31" s="125"/>
      <c r="I31" s="127"/>
    </row>
    <row r="32" spans="1:12" ht="249.9" customHeight="1" x14ac:dyDescent="0.35">
      <c r="A32" s="16" t="s">
        <v>26</v>
      </c>
      <c r="B32" s="17" t="s">
        <v>72</v>
      </c>
      <c r="C32" s="18">
        <v>108540</v>
      </c>
      <c r="D32" s="19">
        <v>108599.64</v>
      </c>
      <c r="E32" s="20">
        <v>101513.7</v>
      </c>
      <c r="F32" s="21">
        <f>E32/C32*100</f>
        <v>93.526533996683241</v>
      </c>
      <c r="G32" s="22">
        <f>E32/D32*100</f>
        <v>93.475171740900791</v>
      </c>
      <c r="H32" s="107" t="s">
        <v>150</v>
      </c>
      <c r="I32" s="108"/>
    </row>
    <row r="33" spans="1:10" ht="21.75" customHeight="1" x14ac:dyDescent="0.35">
      <c r="A33" s="24" t="s">
        <v>25</v>
      </c>
      <c r="B33" s="25" t="s">
        <v>73</v>
      </c>
      <c r="C33" s="26">
        <f t="shared" ref="C33:D33" si="2">SUM(C34)</f>
        <v>15450</v>
      </c>
      <c r="D33" s="26">
        <f t="shared" si="2"/>
        <v>15101.86</v>
      </c>
      <c r="E33" s="26">
        <f>SUM(E34)</f>
        <v>14078.02</v>
      </c>
      <c r="F33" s="27">
        <f t="shared" si="0"/>
        <v>91.119870550161821</v>
      </c>
      <c r="G33" s="28">
        <f t="shared" si="1"/>
        <v>93.220437747403295</v>
      </c>
      <c r="H33" s="23"/>
      <c r="I33" s="23"/>
    </row>
    <row r="34" spans="1:10" ht="93" customHeight="1" x14ac:dyDescent="0.35">
      <c r="A34" s="16" t="s">
        <v>24</v>
      </c>
      <c r="B34" s="17" t="s">
        <v>74</v>
      </c>
      <c r="C34" s="18">
        <v>15450</v>
      </c>
      <c r="D34" s="19">
        <v>15101.86</v>
      </c>
      <c r="E34" s="20">
        <v>14078.02</v>
      </c>
      <c r="F34" s="21">
        <f>E34/C34*100</f>
        <v>91.119870550161821</v>
      </c>
      <c r="G34" s="22">
        <f t="shared" si="1"/>
        <v>93.220437747403295</v>
      </c>
      <c r="H34" s="103" t="s">
        <v>136</v>
      </c>
      <c r="I34" s="94" t="s">
        <v>135</v>
      </c>
    </row>
    <row r="35" spans="1:10" x14ac:dyDescent="0.35">
      <c r="A35" s="24" t="s">
        <v>23</v>
      </c>
      <c r="B35" s="25" t="s">
        <v>75</v>
      </c>
      <c r="C35" s="26">
        <f t="shared" ref="C35:D35" si="3">SUM(C36:C41)</f>
        <v>12078798.5</v>
      </c>
      <c r="D35" s="26">
        <f t="shared" si="3"/>
        <v>12178116.630000001</v>
      </c>
      <c r="E35" s="26">
        <f>SUM(E36:E41)</f>
        <v>11801567.110000003</v>
      </c>
      <c r="F35" s="27">
        <f t="shared" si="0"/>
        <v>97.704809878234187</v>
      </c>
      <c r="G35" s="28">
        <f t="shared" si="1"/>
        <v>96.907982314174973</v>
      </c>
      <c r="H35" s="23"/>
      <c r="I35" s="23"/>
    </row>
    <row r="36" spans="1:10" ht="329.25" customHeight="1" x14ac:dyDescent="0.35">
      <c r="A36" s="16" t="s">
        <v>22</v>
      </c>
      <c r="B36" s="17" t="s">
        <v>76</v>
      </c>
      <c r="C36" s="18">
        <v>5337571.75</v>
      </c>
      <c r="D36" s="19">
        <v>4881375.46</v>
      </c>
      <c r="E36" s="20">
        <v>4874804.45</v>
      </c>
      <c r="F36" s="21">
        <f>E36/C36*100</f>
        <v>91.33000319855185</v>
      </c>
      <c r="G36" s="22">
        <f>E36/D36*100</f>
        <v>99.865386097548821</v>
      </c>
      <c r="H36" s="90" t="s">
        <v>140</v>
      </c>
      <c r="I36" s="49"/>
    </row>
    <row r="37" spans="1:10" ht="223.5" customHeight="1" x14ac:dyDescent="0.35">
      <c r="A37" s="16" t="s">
        <v>21</v>
      </c>
      <c r="B37" s="17" t="s">
        <v>77</v>
      </c>
      <c r="C37" s="18">
        <v>5496889.2300000004</v>
      </c>
      <c r="D37" s="19">
        <v>6083377.7300000004</v>
      </c>
      <c r="E37" s="20">
        <v>5875944.6699999999</v>
      </c>
      <c r="F37" s="21">
        <f>E37/C37*100</f>
        <v>106.895817327576</v>
      </c>
      <c r="G37" s="22">
        <f t="shared" si="1"/>
        <v>96.590166364698177</v>
      </c>
      <c r="H37" s="86" t="s">
        <v>142</v>
      </c>
      <c r="I37" s="88"/>
    </row>
    <row r="38" spans="1:10" ht="315.75" customHeight="1" x14ac:dyDescent="0.35">
      <c r="A38" s="16" t="s">
        <v>20</v>
      </c>
      <c r="B38" s="17" t="s">
        <v>78</v>
      </c>
      <c r="C38" s="18">
        <v>678599.27</v>
      </c>
      <c r="D38" s="19">
        <v>799481.79</v>
      </c>
      <c r="E38" s="55">
        <v>639791.72</v>
      </c>
      <c r="F38" s="21">
        <f>E38/C38*100</f>
        <v>94.281227269814181</v>
      </c>
      <c r="G38" s="22">
        <f t="shared" si="1"/>
        <v>80.025802714030533</v>
      </c>
      <c r="H38" s="91" t="s">
        <v>143</v>
      </c>
      <c r="I38" s="91" t="s">
        <v>148</v>
      </c>
    </row>
    <row r="39" spans="1:10" ht="105" customHeight="1" x14ac:dyDescent="0.35">
      <c r="A39" s="16" t="s">
        <v>119</v>
      </c>
      <c r="B39" s="17" t="s">
        <v>116</v>
      </c>
      <c r="C39" s="18">
        <v>0</v>
      </c>
      <c r="D39" s="19">
        <v>464.3</v>
      </c>
      <c r="E39" s="55">
        <v>464.3</v>
      </c>
      <c r="F39" s="21">
        <v>0</v>
      </c>
      <c r="G39" s="22">
        <f t="shared" si="1"/>
        <v>100</v>
      </c>
      <c r="H39" s="106" t="s">
        <v>127</v>
      </c>
      <c r="I39" s="35"/>
    </row>
    <row r="40" spans="1:10" ht="177" customHeight="1" x14ac:dyDescent="0.35">
      <c r="A40" s="16" t="s">
        <v>19</v>
      </c>
      <c r="B40" s="17" t="s">
        <v>79</v>
      </c>
      <c r="C40" s="18">
        <v>274827.42</v>
      </c>
      <c r="D40" s="19">
        <v>115435.07</v>
      </c>
      <c r="E40" s="20">
        <v>114400.07</v>
      </c>
      <c r="F40" s="97">
        <f>E40/C40*100</f>
        <v>41.626148511673257</v>
      </c>
      <c r="G40" s="22">
        <f t="shared" si="1"/>
        <v>99.10339206274142</v>
      </c>
      <c r="H40" s="86" t="s">
        <v>144</v>
      </c>
      <c r="I40" s="23"/>
    </row>
    <row r="41" spans="1:10" ht="152.25" customHeight="1" x14ac:dyDescent="0.35">
      <c r="A41" s="16" t="s">
        <v>18</v>
      </c>
      <c r="B41" s="17" t="s">
        <v>80</v>
      </c>
      <c r="C41" s="18">
        <v>290910.83</v>
      </c>
      <c r="D41" s="19">
        <v>297982.28000000003</v>
      </c>
      <c r="E41" s="20">
        <v>296161.90000000002</v>
      </c>
      <c r="F41" s="21">
        <f t="shared" si="0"/>
        <v>101.80504452171822</v>
      </c>
      <c r="G41" s="22">
        <f t="shared" si="1"/>
        <v>99.38909790206317</v>
      </c>
      <c r="H41" s="23"/>
      <c r="I41" s="47"/>
    </row>
    <row r="42" spans="1:10" x14ac:dyDescent="0.35">
      <c r="A42" s="24" t="s">
        <v>17</v>
      </c>
      <c r="B42" s="25" t="s">
        <v>81</v>
      </c>
      <c r="C42" s="26">
        <f t="shared" ref="C42:D42" si="4">SUM(C43:C44)</f>
        <v>706892.28</v>
      </c>
      <c r="D42" s="26">
        <f t="shared" si="4"/>
        <v>738677.81</v>
      </c>
      <c r="E42" s="26">
        <f>SUM(E43:E44)</f>
        <v>731461.44000000006</v>
      </c>
      <c r="F42" s="27">
        <f>E42/C42*100</f>
        <v>103.47565827144129</v>
      </c>
      <c r="G42" s="28">
        <f t="shared" si="1"/>
        <v>99.023069340610078</v>
      </c>
      <c r="H42" s="23"/>
      <c r="I42" s="23"/>
    </row>
    <row r="43" spans="1:10" x14ac:dyDescent="0.35">
      <c r="A43" s="16" t="s">
        <v>16</v>
      </c>
      <c r="B43" s="17" t="s">
        <v>82</v>
      </c>
      <c r="C43" s="18">
        <v>705363.48</v>
      </c>
      <c r="D43" s="19">
        <v>737149.01</v>
      </c>
      <c r="E43" s="20">
        <v>729932.64</v>
      </c>
      <c r="F43" s="21">
        <f t="shared" si="0"/>
        <v>103.48319138949469</v>
      </c>
      <c r="G43" s="22">
        <f t="shared" si="1"/>
        <v>99.021043248772727</v>
      </c>
      <c r="H43" s="23"/>
      <c r="I43" s="23"/>
    </row>
    <row r="44" spans="1:10" ht="36" x14ac:dyDescent="0.35">
      <c r="A44" s="16" t="s">
        <v>15</v>
      </c>
      <c r="B44" s="17" t="s">
        <v>83</v>
      </c>
      <c r="C44" s="18">
        <v>1528.8</v>
      </c>
      <c r="D44" s="19">
        <v>1528.8</v>
      </c>
      <c r="E44" s="20">
        <v>1528.8</v>
      </c>
      <c r="F44" s="21">
        <f t="shared" si="0"/>
        <v>100</v>
      </c>
      <c r="G44" s="22">
        <f t="shared" si="1"/>
        <v>100</v>
      </c>
      <c r="H44" s="50"/>
      <c r="I44" s="50"/>
    </row>
    <row r="45" spans="1:10" x14ac:dyDescent="0.35">
      <c r="A45" s="24" t="s">
        <v>14</v>
      </c>
      <c r="B45" s="25" t="s">
        <v>84</v>
      </c>
      <c r="C45" s="26">
        <f t="shared" ref="C45:D45" si="5">SUM(C46)</f>
        <v>4712.8999999999996</v>
      </c>
      <c r="D45" s="26">
        <f t="shared" si="5"/>
        <v>2517.8000000000002</v>
      </c>
      <c r="E45" s="26">
        <f>SUM(E46)</f>
        <v>2517.7399999999998</v>
      </c>
      <c r="F45" s="27">
        <f t="shared" si="0"/>
        <v>53.422308981730993</v>
      </c>
      <c r="G45" s="22">
        <f t="shared" si="1"/>
        <v>99.997616967193565</v>
      </c>
      <c r="H45" s="23"/>
      <c r="I45" s="23"/>
    </row>
    <row r="46" spans="1:10" ht="54" x14ac:dyDescent="0.35">
      <c r="A46" s="16" t="s">
        <v>13</v>
      </c>
      <c r="B46" s="17" t="s">
        <v>85</v>
      </c>
      <c r="C46" s="18">
        <v>4712.8999999999996</v>
      </c>
      <c r="D46" s="19">
        <v>2517.8000000000002</v>
      </c>
      <c r="E46" s="20">
        <v>2517.7399999999998</v>
      </c>
      <c r="F46" s="21">
        <f t="shared" si="0"/>
        <v>53.422308981730993</v>
      </c>
      <c r="G46" s="22">
        <f t="shared" si="1"/>
        <v>99.997616967193565</v>
      </c>
      <c r="H46" s="91" t="s">
        <v>120</v>
      </c>
      <c r="I46" s="35"/>
    </row>
    <row r="47" spans="1:10" x14ac:dyDescent="0.35">
      <c r="A47" s="24" t="s">
        <v>12</v>
      </c>
      <c r="B47" s="25" t="s">
        <v>86</v>
      </c>
      <c r="C47" s="26">
        <f t="shared" ref="C47:D47" si="6">SUM(C48:C51)</f>
        <v>515105.61</v>
      </c>
      <c r="D47" s="26">
        <f t="shared" si="6"/>
        <v>772574.65</v>
      </c>
      <c r="E47" s="26">
        <f>SUM(E48:E51)</f>
        <v>740979.19000000006</v>
      </c>
      <c r="F47" s="27">
        <f t="shared" si="0"/>
        <v>143.84995535187437</v>
      </c>
      <c r="G47" s="28">
        <f t="shared" si="1"/>
        <v>95.910368014275392</v>
      </c>
      <c r="H47" s="23"/>
      <c r="I47" s="23"/>
    </row>
    <row r="48" spans="1:10" ht="100.5" customHeight="1" x14ac:dyDescent="0.35">
      <c r="A48" s="16" t="s">
        <v>11</v>
      </c>
      <c r="B48" s="17" t="s">
        <v>87</v>
      </c>
      <c r="C48" s="18">
        <v>45044</v>
      </c>
      <c r="D48" s="19">
        <v>40900</v>
      </c>
      <c r="E48" s="20">
        <v>40290.46</v>
      </c>
      <c r="F48" s="21">
        <f t="shared" si="0"/>
        <v>89.446896367995734</v>
      </c>
      <c r="G48" s="22">
        <f t="shared" si="1"/>
        <v>98.509682151589246</v>
      </c>
      <c r="H48" s="86" t="s">
        <v>117</v>
      </c>
      <c r="I48" s="23"/>
      <c r="J48" s="87"/>
    </row>
    <row r="49" spans="1:9" ht="239.25" customHeight="1" x14ac:dyDescent="0.35">
      <c r="A49" s="16" t="s">
        <v>10</v>
      </c>
      <c r="B49" s="17" t="s">
        <v>88</v>
      </c>
      <c r="C49" s="18">
        <v>115709.4</v>
      </c>
      <c r="D49" s="19">
        <v>221067.07</v>
      </c>
      <c r="E49" s="20">
        <v>192688.24</v>
      </c>
      <c r="F49" s="21">
        <f t="shared" si="0"/>
        <v>166.52773240549169</v>
      </c>
      <c r="G49" s="22">
        <f t="shared" si="1"/>
        <v>87.162796340495206</v>
      </c>
      <c r="H49" s="86" t="s">
        <v>121</v>
      </c>
      <c r="I49" s="89" t="s">
        <v>118</v>
      </c>
    </row>
    <row r="50" spans="1:9" ht="172.5" customHeight="1" x14ac:dyDescent="0.35">
      <c r="A50" s="16" t="s">
        <v>9</v>
      </c>
      <c r="B50" s="17" t="s">
        <v>89</v>
      </c>
      <c r="C50" s="18">
        <v>250184.41</v>
      </c>
      <c r="D50" s="19">
        <v>406665.08</v>
      </c>
      <c r="E50" s="20">
        <v>404666.83</v>
      </c>
      <c r="F50" s="21">
        <f t="shared" si="0"/>
        <v>161.74742063264455</v>
      </c>
      <c r="G50" s="22">
        <f t="shared" si="1"/>
        <v>99.50862513201281</v>
      </c>
      <c r="H50" s="23" t="s">
        <v>145</v>
      </c>
      <c r="I50" s="23"/>
    </row>
    <row r="51" spans="1:9" ht="78.75" customHeight="1" x14ac:dyDescent="0.35">
      <c r="A51" s="16" t="s">
        <v>8</v>
      </c>
      <c r="B51" s="17" t="s">
        <v>90</v>
      </c>
      <c r="C51" s="18">
        <v>104167.8</v>
      </c>
      <c r="D51" s="19">
        <v>103942.5</v>
      </c>
      <c r="E51" s="20">
        <v>103333.66</v>
      </c>
      <c r="F51" s="21">
        <f t="shared" si="0"/>
        <v>99.199234312330688</v>
      </c>
      <c r="G51" s="22">
        <f t="shared" si="1"/>
        <v>99.414253072612269</v>
      </c>
      <c r="H51" s="84"/>
      <c r="I51" s="51"/>
    </row>
    <row r="52" spans="1:9" ht="34.799999999999997" x14ac:dyDescent="0.35">
      <c r="A52" s="24" t="s">
        <v>7</v>
      </c>
      <c r="B52" s="25" t="s">
        <v>91</v>
      </c>
      <c r="C52" s="26">
        <f t="shared" ref="C52:D52" si="7">SUM(C53:C55)</f>
        <v>892923.5</v>
      </c>
      <c r="D52" s="26">
        <f t="shared" si="7"/>
        <v>946534.64999999991</v>
      </c>
      <c r="E52" s="26">
        <f>SUM(E53:E55)</f>
        <v>928188.51</v>
      </c>
      <c r="F52" s="27">
        <f t="shared" si="0"/>
        <v>103.94938760151346</v>
      </c>
      <c r="G52" s="28">
        <f t="shared" si="1"/>
        <v>98.061757168636149</v>
      </c>
      <c r="H52" s="23"/>
      <c r="I52" s="23"/>
    </row>
    <row r="53" spans="1:9" x14ac:dyDescent="0.35">
      <c r="A53" s="16" t="s">
        <v>6</v>
      </c>
      <c r="B53" s="17" t="s">
        <v>92</v>
      </c>
      <c r="C53" s="18">
        <v>854280.77</v>
      </c>
      <c r="D53" s="19">
        <v>905050.61</v>
      </c>
      <c r="E53" s="20">
        <v>887363.26</v>
      </c>
      <c r="F53" s="21">
        <f t="shared" si="0"/>
        <v>103.87255468714342</v>
      </c>
      <c r="G53" s="22">
        <f t="shared" si="1"/>
        <v>98.045705974387445</v>
      </c>
      <c r="H53" s="47"/>
      <c r="I53" s="35"/>
    </row>
    <row r="54" spans="1:9" ht="54" x14ac:dyDescent="0.35">
      <c r="A54" s="16" t="s">
        <v>5</v>
      </c>
      <c r="B54" s="17" t="s">
        <v>93</v>
      </c>
      <c r="C54" s="18">
        <v>35065.15</v>
      </c>
      <c r="D54" s="19">
        <v>37906.46</v>
      </c>
      <c r="E54" s="20">
        <v>37247.67</v>
      </c>
      <c r="F54" s="21">
        <f t="shared" si="0"/>
        <v>106.22418555175153</v>
      </c>
      <c r="G54" s="22">
        <f t="shared" si="1"/>
        <v>98.262064038688919</v>
      </c>
      <c r="H54" s="85" t="s">
        <v>137</v>
      </c>
      <c r="I54" s="23"/>
    </row>
    <row r="55" spans="1:9" x14ac:dyDescent="0.35">
      <c r="A55" s="16" t="s">
        <v>109</v>
      </c>
      <c r="B55" s="17" t="s">
        <v>108</v>
      </c>
      <c r="C55" s="18">
        <v>3577.58</v>
      </c>
      <c r="D55" s="19">
        <v>3577.58</v>
      </c>
      <c r="E55" s="20">
        <v>3577.58</v>
      </c>
      <c r="F55" s="21">
        <f t="shared" si="0"/>
        <v>100</v>
      </c>
      <c r="G55" s="22">
        <f t="shared" si="1"/>
        <v>100</v>
      </c>
      <c r="H55" s="81"/>
      <c r="I55" s="51"/>
    </row>
    <row r="56" spans="1:9" ht="34.799999999999997" x14ac:dyDescent="0.35">
      <c r="A56" s="24" t="s">
        <v>4</v>
      </c>
      <c r="B56" s="25" t="s">
        <v>94</v>
      </c>
      <c r="C56" s="26">
        <f t="shared" ref="C56:D56" si="8">SUM(C57)</f>
        <v>11600</v>
      </c>
      <c r="D56" s="26">
        <f t="shared" si="8"/>
        <v>11460.94</v>
      </c>
      <c r="E56" s="26">
        <f>SUM(E57)</f>
        <v>10395.44</v>
      </c>
      <c r="F56" s="27">
        <f t="shared" si="0"/>
        <v>89.615862068965527</v>
      </c>
      <c r="G56" s="28">
        <f t="shared" si="1"/>
        <v>90.70320584524481</v>
      </c>
      <c r="H56" s="44"/>
      <c r="I56" s="23"/>
    </row>
    <row r="57" spans="1:9" x14ac:dyDescent="0.35">
      <c r="A57" s="16" t="s">
        <v>3</v>
      </c>
      <c r="B57" s="17" t="s">
        <v>95</v>
      </c>
      <c r="C57" s="36">
        <v>11600</v>
      </c>
      <c r="D57" s="19">
        <v>11460.94</v>
      </c>
      <c r="E57" s="20">
        <v>10395.44</v>
      </c>
      <c r="F57" s="21">
        <f t="shared" si="0"/>
        <v>89.615862068965527</v>
      </c>
      <c r="G57" s="22">
        <f t="shared" si="1"/>
        <v>90.70320584524481</v>
      </c>
      <c r="H57" s="23"/>
      <c r="I57" s="23"/>
    </row>
    <row r="58" spans="1:9" ht="75.75" customHeight="1" x14ac:dyDescent="0.35">
      <c r="A58" s="24" t="s">
        <v>2</v>
      </c>
      <c r="B58" s="25" t="s">
        <v>96</v>
      </c>
      <c r="C58" s="37">
        <f>C59</f>
        <v>114906.99</v>
      </c>
      <c r="D58" s="26">
        <f t="shared" ref="D58" si="9">SUM(D59)</f>
        <v>105203.19</v>
      </c>
      <c r="E58" s="26">
        <f>SUM(E59)</f>
        <v>92477.24</v>
      </c>
      <c r="F58" s="27">
        <f t="shared" si="0"/>
        <v>80.480082195173679</v>
      </c>
      <c r="G58" s="28">
        <f t="shared" si="1"/>
        <v>87.903456159456766</v>
      </c>
      <c r="H58" s="23"/>
      <c r="I58" s="23"/>
    </row>
    <row r="59" spans="1:9" ht="249.75" customHeight="1" x14ac:dyDescent="0.35">
      <c r="A59" s="16" t="s">
        <v>1</v>
      </c>
      <c r="B59" s="17" t="s">
        <v>97</v>
      </c>
      <c r="C59" s="54">
        <v>114906.99</v>
      </c>
      <c r="D59" s="19">
        <v>105203.19</v>
      </c>
      <c r="E59" s="20">
        <v>92477.24</v>
      </c>
      <c r="F59" s="21">
        <f t="shared" si="0"/>
        <v>80.480082195173679</v>
      </c>
      <c r="G59" s="22">
        <f t="shared" si="1"/>
        <v>87.903456159456766</v>
      </c>
      <c r="H59" s="93" t="s">
        <v>125</v>
      </c>
      <c r="I59" s="86" t="s">
        <v>133</v>
      </c>
    </row>
    <row r="60" spans="1:9" x14ac:dyDescent="0.35">
      <c r="A60" s="38" t="s">
        <v>0</v>
      </c>
      <c r="B60" s="39"/>
      <c r="C60" s="26">
        <f>C7+C15+C19+C27+C33+C35+C42+C45+C47+C52+C56+C58</f>
        <v>19906159.649999995</v>
      </c>
      <c r="D60" s="26">
        <f>D7+D15+D19+D27+D33+D35+D42+D45+D47+D52+D56+D58</f>
        <v>21980763.890000001</v>
      </c>
      <c r="E60" s="26">
        <f>E7+E15+E19+E27+E33+E35+E42+E45+E47+E52+E56+E58</f>
        <v>21034952.780000005</v>
      </c>
      <c r="F60" s="27">
        <f t="shared" si="0"/>
        <v>105.67057207340346</v>
      </c>
      <c r="G60" s="28">
        <f t="shared" si="1"/>
        <v>95.697096266839537</v>
      </c>
      <c r="H60" s="23"/>
      <c r="I60" s="23"/>
    </row>
  </sheetData>
  <customSheetViews>
    <customSheetView guid="{2E8A475C-DBC1-445C-B479-71F85473C7CF}" scale="70" showPageBreaks="1" showGridLines="0" fitToPage="1">
      <pane xSplit="2" ySplit="6" topLeftCell="C13" activePane="bottomRight" state="frozen"/>
      <selection pane="bottomRight" activeCell="H14" sqref="H14"/>
      <pageMargins left="1.1811023622047245" right="0.39370078740157483" top="0.78740157480314965" bottom="0.78740157480314965" header="0" footer="0"/>
      <printOptions horizontalCentered="1"/>
      <pageSetup paperSize="9" scale="37" firstPageNumber="95" fitToHeight="10" orientation="landscape" useFirstPageNumber="1" r:id="rId1"/>
      <headerFooter scaleWithDoc="0">
        <oddHeader>&amp;C&amp;P</oddHeader>
      </headerFooter>
    </customSheetView>
    <customSheetView guid="{3880F898-5368-4DD3-B659-3197C50D3004}" scale="58" showPageBreaks="1" showGridLines="0">
      <pane xSplit="2" ySplit="6" topLeftCell="F14" activePane="bottomRight" state="frozen"/>
      <selection pane="bottomRight" activeCell="H14" sqref="H14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2"/>
      <headerFooter scaleWithDoc="0">
        <oddHeader>&amp;C&amp;P</oddHeader>
      </headerFooter>
    </customSheetView>
    <customSheetView guid="{643A0936-182A-41D8-8B8E-83077B9AAB45}" scale="70" showPageBreaks="1" showGridLines="0" fitToPage="1">
      <pane xSplit="2" ySplit="6" topLeftCell="C36" activePane="bottomRight" state="frozen"/>
      <selection pane="bottomRight" activeCell="H36" sqref="H36"/>
      <pageMargins left="1.1811023622047245" right="0.39370078740157483" top="0.78740157480314965" bottom="0.78740157480314965" header="0" footer="0"/>
      <printOptions horizontalCentered="1"/>
      <pageSetup paperSize="9" scale="37" firstPageNumber="95" fitToHeight="10" orientation="landscape" useFirstPageNumber="1" r:id="rId3"/>
      <headerFooter scaleWithDoc="0">
        <oddHeader>&amp;C&amp;P</oddHeader>
      </headerFooter>
    </customSheetView>
    <customSheetView guid="{9CE4F237-7AE1-4002-AD6B-BAB1BC4AC649}" scale="70" showGridLines="0" fitToPage="1">
      <pane xSplit="2" ySplit="6" topLeftCell="C16" activePane="bottomRight" state="frozen"/>
      <selection pane="bottomRight" activeCell="I18" sqref="I18"/>
      <pageMargins left="1.1811023622047245" right="0.39370078740157483" top="0.78740157480314965" bottom="0.78740157480314965" header="0" footer="0"/>
      <printOptions horizontalCentered="1"/>
      <pageSetup paperSize="9" scale="37" firstPageNumber="95" fitToHeight="10" orientation="landscape" useFirstPageNumber="1" r:id="rId4"/>
      <headerFooter scaleWithDoc="0">
        <oddHeader>&amp;C&amp;P</oddHeader>
      </headerFooter>
    </customSheetView>
    <customSheetView guid="{C0C275E4-0BE7-4D65-9A1C-AC25DD02C834}" scale="70" showPageBreaks="1" showGridLines="0" fitToPage="1">
      <pane xSplit="2" ySplit="6" topLeftCell="C17" activePane="bottomRight" state="frozen"/>
      <selection pane="bottomRight" activeCell="B18" sqref="B18"/>
      <pageMargins left="1.1811023622047245" right="0.39370078740157483" top="0.78740157480314965" bottom="0.78740157480314965" header="0" footer="0"/>
      <printOptions horizontalCentered="1"/>
      <pageSetup paperSize="9" scale="37" firstPageNumber="95" fitToHeight="10" orientation="landscape" useFirstPageNumber="1" r:id="rId5"/>
      <headerFooter scaleWithDoc="0">
        <oddHeader>&amp;C&amp;P</oddHeader>
      </headerFooter>
    </customSheetView>
    <customSheetView guid="{BD01D4E9-A27E-4779-9F63-37EAC81330F3}" scale="70" showPageBreaks="1" showGridLines="0" fitToPage="1">
      <pane xSplit="2" ySplit="6" topLeftCell="C36" activePane="bottomRight" state="frozen"/>
      <selection pane="bottomRight" activeCell="H36" sqref="H36"/>
      <pageMargins left="1.1811023622047245" right="0.39370078740157483" top="0.78740157480314965" bottom="0.78740157480314965" header="0" footer="0"/>
      <printOptions horizontalCentered="1"/>
      <pageSetup paperSize="9" scale="37" firstPageNumber="95" fitToHeight="10" orientation="landscape" useFirstPageNumber="1" r:id="rId6"/>
      <headerFooter scaleWithDoc="0">
        <oddHeader>&amp;C&amp;P</oddHeader>
      </headerFooter>
    </customSheetView>
    <customSheetView guid="{9129768D-A7EF-4954-83A8-6387B91D4BA6}" scale="60" showPageBreaks="1" showGridLines="0">
      <pane xSplit="2" ySplit="6" topLeftCell="C52" activePane="bottomRight" state="frozen"/>
      <selection pane="bottomRight" activeCell="H60" sqref="H60:I60"/>
      <pageMargins left="0.19685039370078741" right="0.19685039370078741" top="0.39370078740157483" bottom="0.39370078740157483" header="0" footer="0"/>
      <printOptions horizontalCentered="1"/>
      <pageSetup paperSize="9" scale="55" fitToHeight="0" orientation="landscape" r:id="rId7"/>
      <headerFooter scaleWithDoc="0">
        <oddHeader>&amp;C&amp;P</oddHeader>
      </headerFooter>
    </customSheetView>
    <customSheetView guid="{5F143FF8-3602-42A8-8539-A52EA8D036B5}" scale="80" showGridLines="0">
      <pane xSplit="2" ySplit="6" topLeftCell="C22" activePane="bottomRight" state="frozen"/>
      <selection pane="bottomRight" activeCell="H23" sqref="H23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8"/>
      <headerFooter scaleWithDoc="0">
        <oddHeader>&amp;C&amp;P</oddHeader>
      </headerFooter>
    </customSheetView>
    <customSheetView guid="{EA077EBC-6413-4E2D-B753-185439FF69C7}" scale="50" showPageBreaks="1" showGridLines="0" fitToPage="1">
      <pane ySplit="7" topLeftCell="A32" activePane="bottomLeft" state="frozen"/>
      <selection pane="bottomLeft" activeCell="I32" sqref="I32:I33"/>
      <pageMargins left="0.78740157480314965" right="0.78740157480314965" top="1.1811023622047245" bottom="0.39370078740157483" header="0.51181102362204722" footer="0.51181102362204722"/>
      <printOptions horizontalCentered="1"/>
      <pageSetup paperSize="9" scale="30" fitToHeight="0" orientation="landscape" r:id="rId9"/>
      <headerFooter scaleWithDoc="0">
        <oddHeader>&amp;C&amp;P</oddHeader>
      </headerFooter>
    </customSheetView>
    <customSheetView guid="{23C2DE77-367F-412B-939B-2DF244A29F72}" scale="90" showPageBreaks="1" showGridLines="0" topLeftCell="B50">
      <selection activeCell="I53" sqref="I53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10"/>
      <headerFooter scaleWithDoc="0">
        <oddHeader>&amp;C&amp;P</oddHeader>
      </headerFooter>
    </customSheetView>
    <customSheetView guid="{FBF5838E-6E5F-4A5F-8D44-B372236AD8F7}" scale="70" showPageBreaks="1" showGridLines="0">
      <pane ySplit="5" topLeftCell="A48" activePane="bottomLeft" state="frozen"/>
      <selection pane="bottomLeft" activeCell="I10" sqref="I10"/>
      <pageMargins left="0.43307086614173229" right="0.31496062992125984" top="0.55000000000000004" bottom="0.39370078740157483" header="0.51181102362204722" footer="0.28999999999999998"/>
      <pageSetup paperSize="9" scale="45" fitToHeight="0" orientation="portrait" r:id="rId11"/>
      <headerFooter scaleWithDoc="0"/>
    </customSheetView>
    <customSheetView guid="{5B975E36-9A34-4AC5-A0FA-EBFD6F1D41A7}" showPageBreaks="1" showGridLines="0" hiddenColumns="1">
      <pane ySplit="7" topLeftCell="A37" activePane="bottomLeft" state="frozen"/>
      <selection pane="bottomLeft" activeCell="P37" sqref="P37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12"/>
      <headerFooter scaleWithDoc="0">
        <oddHeader>&amp;C&amp;P</oddHeader>
      </headerFooter>
    </customSheetView>
    <customSheetView guid="{2CF3072E-406D-449F-9B24-C7C1904389DE}" scale="70" showPageBreaks="1" showGridLines="0">
      <pane ySplit="5" topLeftCell="A45" activePane="bottomLeft" state="frozen"/>
      <selection pane="bottomLeft" activeCell="D46" sqref="D46"/>
      <pageMargins left="0.43307086614173229" right="0.31496062992125984" top="0.55000000000000004" bottom="0.39370078740157483" header="0.51181102362204722" footer="0.28999999999999998"/>
      <pageSetup paperSize="9" scale="45" fitToHeight="0" orientation="portrait" r:id="rId13"/>
      <headerFooter scaleWithDoc="0"/>
    </customSheetView>
    <customSheetView guid="{39D1609B-8D1E-4763-A7F3-945B6382F697}" scale="70" showPageBreaks="1" showGridLines="0" topLeftCell="B1">
      <selection activeCell="H8" sqref="H8"/>
      <pageMargins left="0.78740157480314965" right="0.78740157480314965" top="1.1811023622047245" bottom="0.39370078740157483" header="0.51181102362204722" footer="0.51181102362204722"/>
      <printOptions horizontalCentered="1"/>
      <pageSetup paperSize="9" scale="60" firstPageNumber="186" fitToHeight="0" orientation="landscape" useFirstPageNumber="1" r:id="rId14"/>
      <headerFooter scaleWithDoc="0">
        <oddHeader>&amp;C&amp;P</oddHeader>
      </headerFooter>
    </customSheetView>
    <customSheetView guid="{D5402E3C-3609-4C2F-AD44-73C774DD3866}" scale="90" showPageBreaks="1" showGridLines="0" topLeftCell="G1">
      <pane ySplit="7" topLeftCell="A14" activePane="bottomLeft" state="frozen"/>
      <selection pane="bottomLeft" activeCell="I14" sqref="I14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15"/>
      <headerFooter scaleWithDoc="0">
        <oddHeader>&amp;C&amp;P</oddHeader>
      </headerFooter>
    </customSheetView>
    <customSheetView guid="{DDFF07CD-A04B-4A9E-8054-F896FA8E2C84}" scale="78" showPageBreaks="1" showGridLines="0" fitToPage="1" topLeftCell="A27">
      <selection activeCell="F28" sqref="F28"/>
      <pageMargins left="0.78740157480314965" right="0.78740157480314965" top="1.1811023622047245" bottom="0.39370078740157483" header="0.51181102362204722" footer="0.51181102362204722"/>
      <printOptions horizontalCentered="1"/>
      <pageSetup paperSize="9" scale="53" firstPageNumber="186" fitToHeight="10" orientation="landscape" useFirstPageNumber="1" r:id="rId16"/>
      <headerFooter scaleWithDoc="0">
        <oddHeader>&amp;C&amp;P</oddHeader>
      </headerFooter>
    </customSheetView>
    <customSheetView guid="{E91972EA-347F-4E33-9A1C-BC54A9C6A0E0}" scale="70" showPageBreaks="1" showGridLines="0">
      <pane ySplit="7" topLeftCell="A50" activePane="bottomLeft" state="frozen"/>
      <selection pane="bottomLeft" activeCell="J54" sqref="J54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17"/>
      <headerFooter scaleWithDoc="0">
        <oddHeader>&amp;C&amp;P</oddHeader>
      </headerFooter>
    </customSheetView>
    <customSheetView guid="{20D5DEEF-48D2-45F0-84EC-2A49C77F2786}" scale="80" showPageBreaks="1" showGridLines="0">
      <pane xSplit="2" ySplit="6" topLeftCell="C58" activePane="bottomRight" state="frozen"/>
      <selection pane="bottomRight" activeCell="H45" sqref="H45"/>
      <pageMargins left="0.78740157480314965" right="0.78740157480314965" top="1.1811023622047245" bottom="0.39370078740157483" header="0.51181102362204722" footer="0.51181102362204722"/>
      <printOptions horizontalCentered="1"/>
      <pageSetup paperSize="9" scale="75" fitToHeight="0" orientation="landscape" r:id="rId18"/>
      <headerFooter scaleWithDoc="0">
        <oddHeader>&amp;C&amp;P</oddHeader>
      </headerFooter>
    </customSheetView>
    <customSheetView guid="{55FBABF6-A60A-4665-9649-377D02DA0707}" scale="70" showPageBreaks="1" showGridLines="0" hiddenColumns="1">
      <pane xSplit="2" ySplit="6" topLeftCell="C28" activePane="bottomRight" state="frozen"/>
      <selection pane="bottomRight" activeCell="P36" sqref="P36"/>
      <pageMargins left="0.24" right="0.24" top="0.27" bottom="0.19" header="0" footer="0"/>
      <printOptions horizontalCentered="1"/>
      <pageSetup paperSize="9" scale="50" firstPageNumber="187" fitToHeight="10" orientation="portrait" useFirstPageNumber="1" r:id="rId19"/>
      <headerFooter scaleWithDoc="0">
        <oddHeader>&amp;C&amp;P</oddHeader>
      </headerFooter>
    </customSheetView>
    <customSheetView guid="{F64D9D3D-BBF7-4CD0-AE2E-90175A451D63}" scale="70" showGridLines="0" fitToPage="1">
      <pane xSplit="2" ySplit="6" topLeftCell="C40" activePane="bottomRight" state="frozen"/>
      <selection pane="bottomRight" activeCell="G41" sqref="G41"/>
      <pageMargins left="1.1811023622047245" right="0.39370078740157483" top="0.78740157480314965" bottom="0.78740157480314965" header="0" footer="0"/>
      <printOptions horizontalCentered="1"/>
      <pageSetup paperSize="9" scale="37" firstPageNumber="95" fitToHeight="10" orientation="landscape" useFirstPageNumber="1" r:id="rId20"/>
      <headerFooter scaleWithDoc="0">
        <oddHeader>&amp;C&amp;P</oddHeader>
      </headerFooter>
    </customSheetView>
    <customSheetView guid="{172D7C87-6C2A-4961-AC2F-A5C70DE73F77}" scale="70" showPageBreaks="1" showGridLines="0" fitToPage="1">
      <pane xSplit="2" ySplit="6" topLeftCell="C34" activePane="bottomRight" state="frozen"/>
      <selection pane="bottomRight" activeCell="H34" sqref="H34"/>
      <pageMargins left="1.1811023622047245" right="0.39370078740157483" top="0.78740157480314965" bottom="0.78740157480314965" header="0" footer="0"/>
      <printOptions horizontalCentered="1"/>
      <pageSetup paperSize="9" scale="37" firstPageNumber="95" fitToHeight="10" orientation="landscape" useFirstPageNumber="1" r:id="rId21"/>
      <headerFooter scaleWithDoc="0">
        <oddHeader>&amp;C&amp;P</oddHeader>
      </headerFooter>
    </customSheetView>
    <customSheetView guid="{3981A607-216D-47EE-BEC1-0F79881FA304}" scale="70" showPageBreaks="1" showGridLines="0" printArea="1">
      <pane ySplit="7" topLeftCell="A14" activePane="bottomLeft" state="frozen"/>
      <selection pane="bottomLeft" activeCell="H16" sqref="H16"/>
      <pageMargins left="1.1811023622047245" right="0.39370078740157483" top="0.78740157480314965" bottom="0.78740157480314965" header="0" footer="0"/>
      <printOptions horizontalCentered="1"/>
      <pageSetup paperSize="9" scale="40" firstPageNumber="95" fitToHeight="12" orientation="landscape" useFirstPageNumber="1" r:id="rId22"/>
      <headerFooter scaleWithDoc="0">
        <oddHeader>&amp;C&amp;P</oddHeader>
      </headerFooter>
    </customSheetView>
    <customSheetView guid="{0DCE5C08-5122-4B52-B01C-47DABE3779D9}" scale="70" showPageBreaks="1" showGridLines="0" view="pageBreakPreview">
      <pane xSplit="1" ySplit="5" topLeftCell="B6" activePane="bottomRight" state="frozen"/>
      <selection pane="bottomRight" activeCell="H18" sqref="H18"/>
      <pageMargins left="0.78740157480314965" right="0.78740157480314965" top="1.1811023622047245" bottom="0.39370078740157483" header="0.51181102362204722" footer="0.51181102362204722"/>
      <printOptions horizontalCentered="1"/>
      <pageSetup paperSize="9" scale="37" fitToHeight="0" orientation="landscape" r:id="rId23"/>
      <headerFooter scaleWithDoc="0">
        <oddHeader>&amp;C&amp;P</oddHeader>
      </headerFooter>
    </customSheetView>
    <customSheetView guid="{8805CE67-76F1-4A4E-A588-2232DC7DEBF7}" scale="70" showPageBreaks="1" showGridLines="0">
      <pane xSplit="2" ySplit="6" topLeftCell="C52" activePane="bottomRight" state="frozen"/>
      <selection pane="bottomRight" activeCell="H54" sqref="H54"/>
      <pageMargins left="1.1811023622047245" right="0.39370078740157483" top="0.78740157480314965" bottom="0.78740157480314965" header="0" footer="0"/>
      <printOptions horizontalCentered="1"/>
      <pageSetup paperSize="9" scale="40" firstPageNumber="95" fitToHeight="0" orientation="landscape" useFirstPageNumber="1" r:id="rId24"/>
      <headerFooter scaleWithDoc="0">
        <oddHeader>&amp;C&amp;P</oddHeader>
      </headerFooter>
    </customSheetView>
    <customSheetView guid="{B5845041-F5B2-42CA-A389-8943AD8F6CAB}" scale="70" showPageBreaks="1" showGridLines="0" fitToPage="1">
      <pane ySplit="7" topLeftCell="A32" activePane="bottomLeft" state="frozen"/>
      <selection pane="bottomLeft" activeCell="D32" sqref="D32"/>
      <pageMargins left="0.78740157480314965" right="0.78740157480314965" top="1.1811023622047245" bottom="0.39370078740157483" header="0.51181102362204722" footer="0.51181102362204722"/>
      <printOptions horizontalCentered="1"/>
      <pageSetup paperSize="9" scale="37" fitToHeight="6" orientation="landscape" r:id="rId25"/>
      <headerFooter scaleWithDoc="0">
        <oddHeader>&amp;C&amp;P</oddHeader>
      </headerFooter>
    </customSheetView>
  </customSheetViews>
  <mergeCells count="19">
    <mergeCell ref="H30:H31"/>
    <mergeCell ref="H1:I1"/>
    <mergeCell ref="I30:I31"/>
    <mergeCell ref="H32:I32"/>
    <mergeCell ref="A4:A5"/>
    <mergeCell ref="B4:B5"/>
    <mergeCell ref="A2:I2"/>
    <mergeCell ref="C4:C5"/>
    <mergeCell ref="D4:D5"/>
    <mergeCell ref="E4:E5"/>
    <mergeCell ref="F4:G4"/>
    <mergeCell ref="H4:I4"/>
    <mergeCell ref="A30:A31"/>
    <mergeCell ref="B30:B31"/>
    <mergeCell ref="C30:C31"/>
    <mergeCell ref="D30:D31"/>
    <mergeCell ref="E30:E31"/>
    <mergeCell ref="F30:F31"/>
    <mergeCell ref="G30:G31"/>
  </mergeCells>
  <printOptions horizontalCentered="1"/>
  <pageMargins left="0.78740157480314965" right="0.31496062992125984" top="0.78740157480314965" bottom="0.39370078740157483" header="0.51181102362204722" footer="0.39370078740157483"/>
  <pageSetup paperSize="9" scale="39" firstPageNumber="90" fitToHeight="6" orientation="landscape" useFirstPageNumber="1" r:id="rId26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Анализ по Рз Прз 2020</vt:lpstr>
      <vt:lpstr>'Анализ по Рз Прз 2020'!Заголовки_для_печати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Шипицина Екатерина Васильевна</dc:creator>
  <cp:lastModifiedBy>Шмидт Татьяна Николаевна</cp:lastModifiedBy>
  <cp:lastPrinted>2021-04-26T08:55:34Z</cp:lastPrinted>
  <dcterms:created xsi:type="dcterms:W3CDTF">2018-01-23T07:26:18Z</dcterms:created>
  <dcterms:modified xsi:type="dcterms:W3CDTF">2021-04-26T08:55:42Z</dcterms:modified>
</cp:coreProperties>
</file>